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45" windowWidth="10200" windowHeight="7410" tabRatio="684" activeTab="0"/>
  </bookViews>
  <sheets>
    <sheet name="Summary" sheetId="1" r:id="rId1"/>
    <sheet name="Consolidated IS" sheetId="2" r:id="rId2"/>
    <sheet name="Balance Sheet" sheetId="3" r:id="rId3"/>
    <sheet name="Changes in Equity" sheetId="4" r:id="rId4"/>
    <sheet name="Cashflow" sheetId="5" r:id="rId5"/>
    <sheet name="Notes A" sheetId="6" r:id="rId6"/>
    <sheet name="Notes B" sheetId="7" r:id="rId7"/>
  </sheets>
  <externalReferences>
    <externalReference r:id="rId10"/>
  </externalReferences>
  <definedNames>
    <definedName name="_xlnm.Print_Area" localSheetId="2">'Balance Sheet'!$A$1:$E$57</definedName>
    <definedName name="_xlnm.Print_Area" localSheetId="4">'Cashflow'!$A$1:$G$62</definedName>
    <definedName name="_xlnm.Print_Area" localSheetId="3">'Changes in Equity'!$A$1:$H$41</definedName>
    <definedName name="_xlnm.Print_Area" localSheetId="1">'Consolidated IS'!$A$1:$I$53</definedName>
    <definedName name="_xlnm.Print_Area" localSheetId="5">'Notes A'!$A$1:$L$94</definedName>
    <definedName name="_xlnm.Print_Area" localSheetId="6">'Notes B'!$A$1:$H$134</definedName>
    <definedName name="_xlnm.Print_Area" localSheetId="0">'Summary'!$A$1:$G$38</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<sst xmlns="http://schemas.openxmlformats.org/spreadsheetml/2006/main" count="463" uniqueCount="317">
  <si>
    <t>Trade receivables</t>
  </si>
  <si>
    <t>Other receivables, deposits and prepayments</t>
  </si>
  <si>
    <t>Trade payables</t>
  </si>
  <si>
    <t>Other payables and accruals</t>
  </si>
  <si>
    <t>Repayment of hire purchase obligations</t>
  </si>
  <si>
    <t>Repayment of term loans</t>
  </si>
  <si>
    <t>Sale of unquoted investments and/or properties</t>
  </si>
  <si>
    <t>Purchase or Sale of quoted securities</t>
  </si>
  <si>
    <t>Status of Corporate Proposals</t>
  </si>
  <si>
    <t>Secured</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</si>
  <si>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</si>
  <si>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</si>
  <si>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</si>
  <si>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</si>
  <si>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</si>
  <si>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</si>
  <si>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</si>
  <si>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</si>
  <si>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</si>
  <si>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</si>
  <si>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</si>
  <si>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</si>
  <si>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</si>
  <si>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</si>
  <si>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</si>
  <si>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</si>
  <si>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</si>
  <si>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</si>
  <si>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</si>
  <si>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</si>
  <si>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</si>
  <si>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</si>
  <si>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</si>
  <si>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</si>
  <si>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</si>
  <si>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</si>
  <si>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</si>
  <si>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</si>
  <si>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</si>
  <si>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</si>
  <si>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</si>
  <si>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</si>
  <si>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</si>
  <si>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</si>
  <si>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</si>
  <si>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</si>
  <si>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</si>
  <si>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</si>
  <si>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</si>
  <si>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</si>
  <si>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</si>
  <si>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</si>
  <si>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</si>
  <si>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</si>
  <si>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</si>
  <si>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</si>
  <si>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</si>
  <si>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</si>
  <si>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</si>
  <si>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</si>
  <si>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</si>
  <si>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</si>
  <si>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</si>
  <si>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</si>
  <si>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</si>
  <si>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</si>
  <si>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</si>
  <si>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</si>
  <si>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</si>
  <si>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</si>
  <si>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Contingent liabilities</t>
  </si>
  <si>
    <t>B</t>
  </si>
  <si>
    <t>B1</t>
  </si>
  <si>
    <t>Review of performance</t>
  </si>
  <si>
    <t>B2</t>
  </si>
  <si>
    <t>B3</t>
  </si>
  <si>
    <t>B4</t>
  </si>
  <si>
    <t>Profit forecast and profit guarantee</t>
  </si>
  <si>
    <t>B5</t>
  </si>
  <si>
    <t>B6</t>
  </si>
  <si>
    <t>B7</t>
  </si>
  <si>
    <t>B8</t>
  </si>
  <si>
    <t>Group's borrowings and debt securities</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</si>
  <si>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</si>
  <si>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</si>
  <si>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</si>
  <si>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</si>
  <si>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</si>
  <si>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</si>
  <si>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</si>
  <si>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</si>
  <si>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</si>
  <si>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</si>
  <si>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</si>
  <si>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</si>
  <si>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</si>
  <si>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</si>
  <si>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</si>
  <si>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</si>
  <si>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</si>
  <si>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</si>
  <si>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</si>
  <si>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</si>
  <si>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</si>
  <si>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</si>
  <si>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</si>
  <si>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</si>
  <si>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Cost of sales</t>
  </si>
  <si>
    <t>Share</t>
  </si>
  <si>
    <t>Capital</t>
  </si>
  <si>
    <t>Premium</t>
  </si>
  <si>
    <t>Profits</t>
  </si>
  <si>
    <t>Retained</t>
  </si>
  <si>
    <t>Basic</t>
  </si>
  <si>
    <t>Note: For full text of the above announcement, please access the Bursa Malaysia website at www.bursamalaysia.com</t>
  </si>
  <si>
    <t>NET CURRENT ASSETS</t>
  </si>
  <si>
    <t>Net assets ("NA") per share (RM)</t>
  </si>
  <si>
    <t>Current tax assets</t>
  </si>
  <si>
    <t>NON-CURRENT ASSETS</t>
  </si>
  <si>
    <t>Property, plant and equipment</t>
  </si>
  <si>
    <t>Goodwill on consolidation</t>
  </si>
  <si>
    <t>NON-CURRENT LIABILITIES</t>
  </si>
  <si>
    <t>Interest expense</t>
  </si>
  <si>
    <t>Prepaid lease payments</t>
  </si>
  <si>
    <t>SHAREHOLDERS' EQUITY</t>
  </si>
  <si>
    <t>Adjustments for:</t>
  </si>
  <si>
    <t>Interest received</t>
  </si>
  <si>
    <t>(Company No. 635804-H)</t>
  </si>
  <si>
    <t>MQ TECHNOLOGY BERHAD</t>
  </si>
  <si>
    <t>Diluted</t>
  </si>
  <si>
    <t>Finance cost</t>
  </si>
  <si>
    <t>Operating expenses</t>
  </si>
  <si>
    <t>Other income</t>
  </si>
  <si>
    <t>Current tax liabilities</t>
  </si>
  <si>
    <t>Long term borrowings</t>
  </si>
  <si>
    <t>Current</t>
  </si>
  <si>
    <t>year</t>
  </si>
  <si>
    <t>quarter</t>
  </si>
  <si>
    <t>Preceding year</t>
  </si>
  <si>
    <t>corresponding</t>
  </si>
  <si>
    <t>to date</t>
  </si>
  <si>
    <t>period</t>
  </si>
  <si>
    <t>Tax based on results for the quarter/period:</t>
  </si>
  <si>
    <t>Proceeds from disposal of property, plant and equipment</t>
  </si>
  <si>
    <t>Exchange translation differences</t>
  </si>
  <si>
    <t>Hire purchase payables</t>
  </si>
  <si>
    <t>Current portion of term loans</t>
  </si>
  <si>
    <t>Share premium</t>
  </si>
  <si>
    <t>Exchange translation reserve</t>
  </si>
  <si>
    <t>Retained profits</t>
  </si>
  <si>
    <t>Exchange</t>
  </si>
  <si>
    <r>
      <t xml:space="preserve">Translation </t>
    </r>
    <r>
      <rPr>
        <b/>
        <sz val="10"/>
        <rFont val="Arial"/>
        <family val="2"/>
      </rPr>
      <t>Reserve</t>
    </r>
  </si>
  <si>
    <t>Income taxes refunded</t>
  </si>
  <si>
    <t xml:space="preserve">Net assets per share attributable to ordinary equity holders of the parent (RM) </t>
  </si>
  <si>
    <t xml:space="preserve">Basic </t>
  </si>
  <si>
    <t>Business Segments</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</si>
  <si>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</si>
  <si>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</si>
  <si>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</si>
  <si>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</si>
  <si>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</si>
  <si>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</si>
  <si>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</si>
  <si>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</si>
  <si>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</si>
  <si>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</si>
  <si>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Listing and share issue expenses paid</t>
  </si>
  <si>
    <t>Short-term funds</t>
  </si>
  <si>
    <t>CASH FLOWS FROM OPERATING ACTIVITIES</t>
  </si>
  <si>
    <t>CASH FLOWS FROM INVESTING ACTIVITIES</t>
  </si>
  <si>
    <t>CASH FLOWS FROM FINANCING ACTIVITIES</t>
  </si>
  <si>
    <t>Effect of exchange rate changes</t>
  </si>
  <si>
    <t>UNAUDITED</t>
  </si>
  <si>
    <t>AUDITED</t>
  </si>
  <si>
    <t>AS AT</t>
  </si>
  <si>
    <t>Prospects for the forthcoming financial year</t>
  </si>
  <si>
    <t>B15</t>
  </si>
  <si>
    <t>There were no issuances, cancellations, repurchases, resale and repayment of debts and equity securities in the Company during the period under review.</t>
  </si>
  <si>
    <t>There was no dividend paid during the current financial quarter.</t>
  </si>
  <si>
    <t>No dividend has been declared or paid by the Company in this financial quarter.</t>
  </si>
  <si>
    <t>** The Basic Earnings per share is computed based on the following:</t>
  </si>
  <si>
    <t>Property, plant and equipment written off</t>
  </si>
  <si>
    <t>Proceeds from issuance of new shares</t>
  </si>
  <si>
    <t xml:space="preserve">Weighted average number of ordinary shares </t>
  </si>
  <si>
    <t xml:space="preserve">   in issue</t>
  </si>
  <si>
    <t>Malaysian income tax and deferred tax</t>
  </si>
  <si>
    <t>Number of shares in issue</t>
  </si>
  <si>
    <t>Repayment of short term bank borrowings</t>
  </si>
  <si>
    <t>DISCLOSURE REQUIREMENTS AS SET OUT IN APPENDIX 9B OF THE LISTING REQUIREMENTS OF BURSA MALAYSIA SECURITIES BERHAD FOR THE ACE MARKET</t>
  </si>
  <si>
    <t>Tax expense</t>
  </si>
  <si>
    <t>Net cash used in financing activities</t>
  </si>
  <si>
    <t>There were no material changes in the composition of the Group during the period under review.</t>
  </si>
  <si>
    <t>There was no corporate proposal announced but not completed as at the date of this report.</t>
  </si>
  <si>
    <t>There was no sale of unquoted investments or properties during the period under review.</t>
  </si>
  <si>
    <t>There was no purchase or sale of quoted securities during the period under review.</t>
  </si>
  <si>
    <t>Depreciation</t>
  </si>
  <si>
    <t>Effective Date</t>
  </si>
  <si>
    <t>FRS 7</t>
  </si>
  <si>
    <t>FRS 8</t>
  </si>
  <si>
    <t>Financial Instruments: Disclosures</t>
  </si>
  <si>
    <t>Operating Segments</t>
  </si>
  <si>
    <t>1 July 2009</t>
  </si>
  <si>
    <t>1 January 2010</t>
  </si>
  <si>
    <t>FRS 101</t>
  </si>
  <si>
    <t>Presentation of Financial Statements (revised)</t>
  </si>
  <si>
    <t>FRS 123</t>
  </si>
  <si>
    <t>Borrowing Cost (revised)</t>
  </si>
  <si>
    <t>FRS 139</t>
  </si>
  <si>
    <t>Financial Instruments: Recognition and Measurement</t>
  </si>
  <si>
    <t xml:space="preserve">First-time Adoption of Financial Reporting Standards and FRS 127 </t>
  </si>
  <si>
    <t xml:space="preserve">  Consolidated and Separate Financial Statements: Cost of an Investment in </t>
  </si>
  <si>
    <t xml:space="preserve">  a Subsidiary, Jointly Controlled Entity or Associate</t>
  </si>
  <si>
    <t>Share-based Payment: Vesting Conditions and Cancellations</t>
  </si>
  <si>
    <t>Financial Instruments: Presentation</t>
  </si>
  <si>
    <t>Financial Instruments: Recognition and Measurement, FRS 7 Financial</t>
  </si>
  <si>
    <t xml:space="preserve">  Embedded Derivatives</t>
  </si>
  <si>
    <t xml:space="preserve">  Instruments: Disclosures and IC Interpretation 9 Reassessment of </t>
  </si>
  <si>
    <t>Amendments to FRSs contained in the document entitled “Improvements to FRSs (2009)”</t>
  </si>
  <si>
    <t>IC Interpretation 9</t>
  </si>
  <si>
    <t>Reassessment of Embedded Derivatives</t>
  </si>
  <si>
    <t>IC Interpretation 10</t>
  </si>
  <si>
    <t>Interim Financial Reporting and Impairment</t>
  </si>
  <si>
    <t>IC Interpretation 11 FRS 2</t>
  </si>
  <si>
    <t>IC Interpretation 13</t>
  </si>
  <si>
    <t>Customer Loyalty Programmes</t>
  </si>
  <si>
    <t xml:space="preserve">IC Interpretation 14 FRS 119 </t>
  </si>
  <si>
    <t>- Group and Treasury Share Transactions</t>
  </si>
  <si>
    <t xml:space="preserve">- The Limit on a Defined Benefit Asset, Minimum Funding Requirements and </t>
  </si>
  <si>
    <t xml:space="preserve">    their Interaction</t>
  </si>
  <si>
    <t xml:space="preserve">  for the period, net of tax</t>
  </si>
  <si>
    <t>Amendment to FRS 1</t>
  </si>
  <si>
    <t>Amendment to FRS 2</t>
  </si>
  <si>
    <t>Amendment to FRS 132</t>
  </si>
  <si>
    <t>Amendment to FRS 139</t>
  </si>
  <si>
    <t>Equity holders of the Company</t>
  </si>
  <si>
    <t>CONDENSED CONSOLIDATED STATEMENT OF CASH FLOWS</t>
  </si>
  <si>
    <t>Q1</t>
  </si>
  <si>
    <t>Cash generated from operations</t>
  </si>
  <si>
    <t>Net cash from operating activities</t>
  </si>
  <si>
    <t>Q2</t>
  </si>
  <si>
    <t>Q3</t>
  </si>
  <si>
    <t>B16</t>
  </si>
  <si>
    <t>As at</t>
  </si>
  <si>
    <t>At 1 January 2011</t>
  </si>
  <si>
    <t>Total comprehensive loss for the year</t>
  </si>
  <si>
    <t>Net cash used in investing activities</t>
  </si>
  <si>
    <t xml:space="preserve">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from Pioneer Products is exempted from income tax for a period of 5 years (extendable for further 5 years) and a foreign subsidiary in Thailand, MPT Solution Co. Ltd., is entitled to corporate income tax exemption for certain income and privileges as prescribed by the Board of Investment for a period of 8 years. </t>
  </si>
  <si>
    <t>Total retained profits as per statement of financial position</t>
  </si>
  <si>
    <t>Total retained profits of the Company and its subsidiaries:-</t>
  </si>
  <si>
    <t>- Realised</t>
  </si>
  <si>
    <t>- Unrealised</t>
  </si>
  <si>
    <t>Less: Consolidation adjustments and eliminations</t>
  </si>
  <si>
    <t xml:space="preserve">Realised and Unrealised Profit or Losses </t>
  </si>
  <si>
    <t xml:space="preserve">The Group operates in a single business segment, namely design and manufacturing of moulds, tools, dies, jigs, fixtures, advanced suspension tooling, progressive tooling, semiconductor cavity/encapsulation moulds for use in manufacturing and application in hard disk drives and semiconductor industries and design, development and manufacture of advanced automation modules/assemblies for digital data storage, medical instrument systems/devices and optoelectronics applications and related components. Accordingly, no industry segment information of the Group has been presented. </t>
  </si>
  <si>
    <t>Unrealised (gain)/loss on foreign exchange</t>
  </si>
  <si>
    <t>The deceased was mainly due to the decrease in transaction volume with a main customer, i.e. Magnecomp Precision Technology Public Co. Ltd.</t>
  </si>
  <si>
    <t>The significant decreased was mainly due to the decrease in downpayment made on purchased of machine of RM100K. The overall decreased also resulted from the decrease in deposits made on purchased of machinery of RM750K subsequent on the settlement of the hire-purchase payables.</t>
  </si>
  <si>
    <t>To be discussed in cash flow statement</t>
  </si>
  <si>
    <t>Attributable to:</t>
  </si>
  <si>
    <t>At 31 December 2011</t>
  </si>
  <si>
    <t>There were no material litigations pending since the last annual balance sheet date until the date of this announcement.</t>
  </si>
  <si>
    <t>The Group does not have any derivative financial instruments as at the date of this report.</t>
  </si>
  <si>
    <t>Gross profit</t>
  </si>
  <si>
    <t>Foreign exchange gain</t>
  </si>
  <si>
    <t>and after charging:</t>
  </si>
  <si>
    <t>Foreign exchange loss</t>
  </si>
  <si>
    <t>Year ended 31 December 2011</t>
  </si>
  <si>
    <t>Decrease/(Increase) in inventories</t>
  </si>
  <si>
    <t>Net decrease in cash and cash equivalents</t>
  </si>
  <si>
    <t>B17</t>
  </si>
  <si>
    <t>At 1 January 2012</t>
  </si>
  <si>
    <t xml:space="preserve">The Group did not provide any profit estimate, forecast, projection, internal targets or profit guarantee in any public documents for the financial year ending 31 December 2012. 
</t>
  </si>
  <si>
    <t>The auditors have expressed an unqualified opinion on the Company's statutory financial statements for the year ended 31 December 2011 in their report dated 3 April 2012.</t>
  </si>
  <si>
    <t>Profit/(Loss) before tax</t>
  </si>
  <si>
    <t>Total comprehensive income/(loss)</t>
  </si>
  <si>
    <t xml:space="preserve"> for the period</t>
  </si>
  <si>
    <t xml:space="preserve">Net profit/(loss) for the period </t>
  </si>
  <si>
    <t>Net profit for the period</t>
  </si>
  <si>
    <t>Net loss for the year</t>
  </si>
  <si>
    <t>Total comprehensive income for the period</t>
  </si>
  <si>
    <t>Profit/(loss) before tax</t>
  </si>
  <si>
    <t>(Increase)/Decrease in receivables</t>
  </si>
  <si>
    <t>Notwithstanding that, we will continuously seek opportunity for business growth and looking for new market opportunities in order to strengthen the Group’s financial performance. Barring any unforeseen circumstances, we are optimistic of achieving better results for the next financial year.</t>
  </si>
  <si>
    <t>Adoption of a new MASB accounting framework, the MFRS Framework</t>
  </si>
  <si>
    <t>These condensed consolidated interim financial statements have been prepared in accordance with Malaysian Financial Reporting Standard (“MFRS”) 134, Interim Financial Reporting in Malaysia, International Accounting Standard (“IAS”) 34, Interim Financial Reporting and all the applicable disclosure provisions of the Listing Requirements of Bursa Malaysia Securities Berhad. They do not include all the information required for full annual financial statements and should be read in conjunction with the Group's financial statements for the financial year ended 31st December 2011.</t>
  </si>
  <si>
    <t>The accounting policies and presentation adopted for the interim financial statements are consistent with those adopted for the annual financial statements for the year ended 31st December 2011, except for the following:</t>
  </si>
  <si>
    <t>Profit/(Loss) for the Period</t>
  </si>
  <si>
    <t>Profit/(Loss) for the period is arrived at after crediting:</t>
  </si>
  <si>
    <t>Net profit/(loss) for the period - RM</t>
  </si>
  <si>
    <t>Earnings/(Loss) per share (sen) - Basic</t>
  </si>
  <si>
    <t>Earnings/(Loss) per share - (Sen)</t>
  </si>
  <si>
    <t>Net profit/(loss) attributable to shareholders (RM)</t>
  </si>
  <si>
    <t>CONDENSED CONSOLIDATED STATEMENTS OF COMPREHENSIVE INCOME FOR THE PERIOD ENDED 30 JUNE 2012</t>
  </si>
  <si>
    <t>CONDENSED CONSOLIDATED STATEMENT OF FINANCIAL POSITION AS AT 30 JUNE 2012</t>
  </si>
  <si>
    <t>FOR THE PERIOD ENDED 30 JUNE 2012</t>
  </si>
  <si>
    <t>Year ended 30 June 2012</t>
  </si>
  <si>
    <t>At 30 June 2012</t>
  </si>
  <si>
    <t>Operating profit/(loss) before working capital changes</t>
  </si>
  <si>
    <t>(decrease) in payables</t>
  </si>
  <si>
    <t>QUARTERLY REPORT ON CONSOLIDATED RESULTS FOR THE YEAR ENDED 30 JUNE 2012</t>
  </si>
  <si>
    <t>The Group did not revalue any of its property, plant and equipment during the period under review. As at 30 June 2012, all plant and equipment were stated at cost less accumulated depreciation.</t>
  </si>
  <si>
    <t>In the opinion of the Directors, there are no items, transactions or events of a material and unusual nature that have arisen since 30 June 2012 to the date of this announcement which would substantially affect the financial results of the Group.</t>
  </si>
  <si>
    <t>There were no gain or loss on disposal of quoted or unquoted investments or properties, impairment of assets, gain or loss on derivatives or exceptional items for current quarter and financial period end 30 June 2012 (31 December 2011: Nil)</t>
  </si>
  <si>
    <t>The interim financial statements were authorised for issue by the Board of Directors on 15 August 2012.</t>
  </si>
  <si>
    <t>Gain on disposal of property, plant and equipment</t>
  </si>
  <si>
    <t>SUMMARY OF KEY FINANCIAL INFORMATION FOR THE QUARTER ENDED 30 JUNE 2012</t>
  </si>
  <si>
    <t>Other comprehensive profit/(loss) after tax:</t>
  </si>
  <si>
    <t>Other comprehensive profit/(loss)</t>
  </si>
  <si>
    <t xml:space="preserve">We will continue to focus and expand on our core business in the design, development  and manufacture of advanced suspension tooling, progressive tooling, machine parts, semiconductor application for hard disk drives and semiconductor industries.
</t>
  </si>
  <si>
    <t>For the second quarter ended 30 June 2012, the Group recorded slight lower revenue at RM9.00 million as compared to the revenue of RM9.35 million in the preceding quarter. The lower market demand was mainly due to HDD industry year end inventory consolidation. However, the Group recorded a profit before tax of RM0.61 million as compared to the profit before tax of RM0.31 million in the preceding quarter due to the improvement in operation efficiency and savings from leaner cost structure.</t>
  </si>
  <si>
    <t>The Group registered revenue of RM9.00 million and profit before tax of RM0.61 million in current quarter as compared to revenue and loss before tax of RM5.2 million and RM1.66 million respectively in the preceding year's corresponding quarter. The higher revenue recorded mainly due to the stability of economy condition in HDD industry after recovery from impact of Japan Tsunami &amp; Thailand flood as compare to the disruption component supply chain's condition in preceding year's corresponding quarter after Japan Tsunami.</t>
  </si>
  <si>
    <t>The Company has issued corporate guarantee to financial institutions for credit facilities granted to certain subsidiaries up to a total limit of approximately RM11,146,000 (2011 : RM10,913,000) of which RM9,764,000 (2011 : RM6,493,000 has been utilised as at the balance sheet date.</t>
  </si>
  <si>
    <t>The Group has adopted the MFRS framework and MFRS 1, First-time Adoption of Malaysian Financial Reporting Standards in these condensed consolidated interim financial statements. The transition to the MFRS framework does not have any impact on the financial position, financial performance and cash flows of the Group.</t>
  </si>
  <si>
    <t>Profit/(Loss) for the period</t>
  </si>
  <si>
    <t>Net profit/(loss) attributable to ordinary equity holders of the parent</t>
  </si>
  <si>
    <t>Basic earnings/(loss) per share</t>
  </si>
  <si>
    <t xml:space="preserve">Porposed/Declared dividend per share </t>
  </si>
</sst>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 numFmtId="174" formatCode="0.0%"/>
    <numFmt numFmtId="175" formatCode="_(* #,##0.000_);_(* \(#,##0.000\);_(* &quot;-&quot;???_);_(@_)"/>
    <numFmt numFmtId="176" formatCode="0.000"/>
    <numFmt numFmtId="177" formatCode="&quot;Yes&quot;;&quot;Yes&quot;;&quot;No&quot;"/>
    <numFmt numFmtId="178" formatCode="&quot;True&quot;;&quot;True&quot;;&quot;False&quot;"/>
    <numFmt numFmtId="179" formatCode="&quot;On&quot;;&quot;On&quot;;&quot;Off&quot;"/>
    <numFmt numFmtId="180" formatCode="[$-409]dddd\,\ mmmm\ dd\,\ yyyy"/>
    <numFmt numFmtId="181" formatCode="[$-409]d\-mmm\-yy;@"/>
    <numFmt numFmtId="182" formatCode="[$-409]d\-mmm\-yyyy;@"/>
    <numFmt numFmtId="183" formatCode="_(* #,##0.0_);_(* \(#,##0.0\);_(* &quot;-&quot;?_);_(@_)"/>
    <numFmt numFmtId="184" formatCode="_(* #,##0.00000_);_(* \(#,##0.00000\);_(* &quot;-&quot;??_);_(@_)"/>
    <numFmt numFmtId="185" formatCode="_(* #,##0.000000_);_(* \(#,##0.000000\);_(* &quot;-&quot;??_);_(@_)"/>
    <numFmt numFmtId="186" formatCode="[$€-2]\ #,##0.00_);[Red]\([$€-2]\ #,##0.00\)"/>
    <numFmt numFmtId="187" formatCode="#,##0.000_);\(#,##0.000\)"/>
    <numFmt numFmtId="188" formatCode="0.00000000"/>
    <numFmt numFmtId="189" formatCode="0.0000000"/>
    <numFmt numFmtId="190" formatCode="0.000000"/>
    <numFmt numFmtId="191" formatCode="0.00000"/>
    <numFmt numFmtId="192" formatCode="0.0000"/>
    <numFmt numFmtId="193" formatCode="#,##0.0_);\(#,##0.0\)"/>
    <numFmt numFmtId="194" formatCode="_(* #,##0.000000_);_(* \(#,##0.000000\);_(* &quot;-&quot;??????_);_(@_)"/>
  </numFmts>
  <fonts count="53">
    <font>
      <sz val="10"/>
      <name val="Arial"/>
      <family val="0"/>
    </font>
    <font>
      <b/>
      <sz val="10"/>
      <name val="Arial"/>
      <family val="2"/>
    </font>
    <font>
      <u val="single"/>
      <sz val="10"/>
      <color indexed="36"/>
      <name val="Arial"/>
      <family val="2"/>
    </font>
    <font>
      <u val="single"/>
      <sz val="10"/>
      <color indexed="12"/>
      <name val="Arial"/>
      <family val="2"/>
    </font>
    <font>
      <sz val="10"/>
      <name val="Arial Narrow"/>
      <family val="2"/>
    </font>
    <font>
      <b/>
      <sz val="10"/>
      <color indexed="9"/>
      <name val="Arial"/>
      <family val="2"/>
    </font>
    <font>
      <sz val="10"/>
      <color indexed="8"/>
      <name val="Arial"/>
      <family val="2"/>
    </font>
    <font>
      <sz val="10"/>
      <color indexed="10"/>
      <name val="Arial"/>
      <family val="2"/>
    </font>
    <font>
      <b/>
      <sz val="12"/>
      <name val="Arial"/>
      <family val="2"/>
    </font>
    <font>
      <b/>
      <sz val="10"/>
      <color indexed="8"/>
      <name val="Arial"/>
      <family val="2"/>
    </font>
    <font>
      <i/>
      <sz val="10"/>
      <name val="Arial"/>
      <family val="2"/>
    </font>
    <font>
      <u val="single"/>
      <sz val="10"/>
      <name val="Arial"/>
      <family val="2"/>
    </font>
    <font>
      <sz val="9"/>
      <name val="Arial"/>
      <family val="2"/>
    </font>
    <font>
      <sz val="10"/>
      <color indexed="48"/>
      <name val="Arial"/>
      <family val="2"/>
    </font>
    <font>
      <sz val="9"/>
      <color indexed="8"/>
      <name val="Arial"/>
      <family val="2"/>
    </font>
    <font>
      <b/>
      <u val="single"/>
      <sz val="10"/>
      <name val="Arial"/>
      <family val="2"/>
    </font>
    <font>
      <u val="single"/>
      <sz val="10"/>
      <color indexed="8"/>
      <name val="Arial"/>
      <family val="2"/>
    </font>
    <font>
      <sz val="10"/>
      <name val="Helvetica"/>
      <family val="2"/>
    </font>
    <font>
      <u val="single"/>
      <sz val="10"/>
      <name val="Helvetica-Obliqu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2">
    <xf numFmtId="0" fontId="0" fillId="0" borderId="0" xfId="0" applyAlignment="1">
      <alignment/>
    </xf>
    <xf numFmtId="0" fontId="1"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center"/>
    </xf>
    <xf numFmtId="0" fontId="1" fillId="33" borderId="0" xfId="58" applyFont="1" applyFill="1">
      <alignment/>
      <protection/>
    </xf>
    <xf numFmtId="0" fontId="0" fillId="33" borderId="0" xfId="58" applyFont="1" applyFill="1">
      <alignment/>
      <protection/>
    </xf>
    <xf numFmtId="0" fontId="0" fillId="33" borderId="0" xfId="58" applyFont="1" applyFill="1" applyAlignment="1">
      <alignment horizontal="left" vertical="top" wrapText="1"/>
      <protection/>
    </xf>
    <xf numFmtId="0" fontId="0" fillId="33" borderId="0" xfId="58" applyFont="1" applyFill="1" applyAlignment="1">
      <alignment horizontal="justify" vertical="top"/>
      <protection/>
    </xf>
    <xf numFmtId="0" fontId="0" fillId="33" borderId="0" xfId="58" applyFont="1" applyFill="1" applyAlignment="1">
      <alignment horizontal="center"/>
      <protection/>
    </xf>
    <xf numFmtId="0" fontId="0" fillId="33" borderId="0" xfId="0" applyFont="1" applyFill="1" applyAlignment="1">
      <alignment horizontal="justify" vertical="top"/>
    </xf>
    <xf numFmtId="0" fontId="0" fillId="33" borderId="0" xfId="58" applyFont="1" applyFill="1" applyAlignment="1" quotePrefix="1">
      <alignment horizontal="justify" vertical="top"/>
      <protection/>
    </xf>
    <xf numFmtId="0" fontId="0" fillId="33" borderId="0" xfId="58" applyFont="1" applyFill="1" applyAlignment="1" quotePrefix="1">
      <alignment horizontal="left" vertical="top" wrapText="1"/>
      <protection/>
    </xf>
    <xf numFmtId="0" fontId="0" fillId="33" borderId="0" xfId="58" applyFont="1" applyFill="1" applyAlignment="1">
      <alignment vertical="top" wrapText="1"/>
      <protection/>
    </xf>
    <xf numFmtId="0" fontId="0" fillId="33" borderId="0" xfId="58" applyFont="1" applyFill="1" applyAlignment="1" quotePrefix="1">
      <alignment horizontal="center" vertical="top"/>
      <protection/>
    </xf>
    <xf numFmtId="170" fontId="0" fillId="33" borderId="0" xfId="42" applyNumberFormat="1" applyFont="1" applyFill="1" applyAlignment="1">
      <alignment horizontal="center"/>
    </xf>
    <xf numFmtId="0" fontId="0" fillId="33" borderId="0" xfId="58" applyFont="1" applyFill="1" applyAlignment="1">
      <alignment/>
      <protection/>
    </xf>
    <xf numFmtId="170" fontId="0" fillId="33" borderId="0" xfId="42" applyNumberFormat="1" applyFont="1" applyFill="1" applyAlignment="1">
      <alignment/>
    </xf>
    <xf numFmtId="0" fontId="0" fillId="33" borderId="0" xfId="58" applyFont="1" applyFill="1" applyAlignment="1">
      <alignment horizontal="right"/>
      <protection/>
    </xf>
    <xf numFmtId="2" fontId="0" fillId="33" borderId="0" xfId="58" applyNumberFormat="1" applyFont="1" applyFill="1" applyAlignment="1">
      <alignment horizontal="right"/>
      <protection/>
    </xf>
    <xf numFmtId="170" fontId="0" fillId="33" borderId="0" xfId="58" applyNumberFormat="1" applyFont="1" applyFill="1" applyAlignment="1">
      <alignment horizontal="right"/>
      <protection/>
    </xf>
    <xf numFmtId="2" fontId="0" fillId="33" borderId="0" xfId="58" applyNumberFormat="1" applyFont="1" applyFill="1">
      <alignment/>
      <protection/>
    </xf>
    <xf numFmtId="0" fontId="0" fillId="33" borderId="0" xfId="58" applyFont="1" applyFill="1" applyAlignment="1" quotePrefix="1">
      <alignment/>
      <protection/>
    </xf>
    <xf numFmtId="0" fontId="1" fillId="33" borderId="0" xfId="58" applyFont="1" applyFill="1" applyAlignment="1">
      <alignment horizontal="center"/>
      <protection/>
    </xf>
    <xf numFmtId="170" fontId="0" fillId="33" borderId="0" xfId="42" applyNumberFormat="1" applyFont="1" applyFill="1" applyAlignment="1" quotePrefix="1">
      <alignment horizontal="center" vertical="top"/>
    </xf>
    <xf numFmtId="170" fontId="0" fillId="33" borderId="10" xfId="42" applyNumberFormat="1" applyFont="1" applyFill="1" applyBorder="1" applyAlignment="1">
      <alignment horizontal="center"/>
    </xf>
    <xf numFmtId="0" fontId="0" fillId="33" borderId="0" xfId="58" applyFont="1" applyFill="1" applyAlignment="1">
      <alignment horizontal="justify" vertical="top" wrapText="1"/>
      <protection/>
    </xf>
    <xf numFmtId="170" fontId="0" fillId="33" borderId="0" xfId="42" applyNumberFormat="1" applyFont="1" applyFill="1" applyBorder="1" applyAlignment="1">
      <alignment horizontal="center"/>
    </xf>
    <xf numFmtId="0" fontId="8" fillId="33" borderId="0" xfId="0" applyFont="1" applyFill="1" applyAlignment="1">
      <alignment horizontal="center"/>
    </xf>
    <xf numFmtId="0" fontId="1" fillId="33" borderId="0" xfId="58" applyFont="1" applyFill="1" applyAlignment="1">
      <alignment horizontal="left" vertical="top"/>
      <protection/>
    </xf>
    <xf numFmtId="0" fontId="0" fillId="33" borderId="0" xfId="58" applyFont="1" applyFill="1" applyAlignment="1">
      <alignment horizontal="left" vertical="top"/>
      <protection/>
    </xf>
    <xf numFmtId="0" fontId="1" fillId="33" borderId="0" xfId="0" applyFont="1" applyFill="1" applyBorder="1" applyAlignment="1">
      <alignment horizontal="center"/>
    </xf>
    <xf numFmtId="41" fontId="1" fillId="33" borderId="0" xfId="0" applyNumberFormat="1" applyFont="1" applyFill="1" applyBorder="1" applyAlignment="1">
      <alignment/>
    </xf>
    <xf numFmtId="41" fontId="1" fillId="33" borderId="0" xfId="0" applyNumberFormat="1" applyFont="1" applyFill="1" applyBorder="1" applyAlignment="1">
      <alignment horizontal="center"/>
    </xf>
    <xf numFmtId="15" fontId="1" fillId="33" borderId="0" xfId="0" applyNumberFormat="1" applyFont="1" applyFill="1" applyAlignment="1" quotePrefix="1">
      <alignment horizontal="center"/>
    </xf>
    <xf numFmtId="15" fontId="1" fillId="33" borderId="0" xfId="0" applyNumberFormat="1"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xf>
    <xf numFmtId="43" fontId="0" fillId="33" borderId="0" xfId="42" applyNumberFormat="1" applyFont="1" applyFill="1" applyBorder="1" applyAlignment="1">
      <alignment/>
    </xf>
    <xf numFmtId="43" fontId="0" fillId="33" borderId="0" xfId="42" applyNumberFormat="1" applyFont="1" applyFill="1" applyBorder="1" applyAlignment="1">
      <alignment horizontal="right"/>
    </xf>
    <xf numFmtId="43" fontId="0" fillId="33" borderId="10" xfId="42" applyNumberFormat="1" applyFont="1" applyFill="1" applyBorder="1" applyAlignment="1">
      <alignment horizontal="right"/>
    </xf>
    <xf numFmtId="0" fontId="0" fillId="33" borderId="0" xfId="0" applyFont="1" applyFill="1" applyBorder="1" applyAlignment="1">
      <alignment horizontal="left" indent="1"/>
    </xf>
    <xf numFmtId="0" fontId="0" fillId="33" borderId="0" xfId="58" applyFont="1" applyFill="1" applyAlignment="1">
      <alignment vertical="top"/>
      <protection/>
    </xf>
    <xf numFmtId="170" fontId="1" fillId="33" borderId="0" xfId="42" applyNumberFormat="1" applyFont="1" applyFill="1" applyBorder="1" applyAlignment="1">
      <alignment/>
    </xf>
    <xf numFmtId="170" fontId="0" fillId="33" borderId="0" xfId="42" applyNumberFormat="1" applyFont="1" applyFill="1" applyBorder="1" applyAlignment="1">
      <alignment/>
    </xf>
    <xf numFmtId="170" fontId="0" fillId="33" borderId="11" xfId="42" applyNumberFormat="1" applyFont="1" applyFill="1" applyBorder="1" applyAlignment="1">
      <alignment/>
    </xf>
    <xf numFmtId="170" fontId="0" fillId="33" borderId="0" xfId="42" applyNumberFormat="1" applyFont="1" applyFill="1" applyBorder="1" applyAlignment="1">
      <alignment/>
    </xf>
    <xf numFmtId="170" fontId="0" fillId="33" borderId="10" xfId="42" applyNumberFormat="1" applyFont="1" applyFill="1" applyBorder="1" applyAlignment="1">
      <alignment/>
    </xf>
    <xf numFmtId="38" fontId="0" fillId="33" borderId="0" xfId="42" applyNumberFormat="1" applyFont="1" applyFill="1" applyBorder="1" applyAlignment="1">
      <alignment horizontal="right"/>
    </xf>
    <xf numFmtId="0" fontId="0" fillId="33" borderId="0" xfId="0" applyFont="1" applyFill="1" applyAlignment="1">
      <alignment/>
    </xf>
    <xf numFmtId="0" fontId="1" fillId="33" borderId="0" xfId="0" applyFont="1" applyFill="1" applyAlignment="1">
      <alignment/>
    </xf>
    <xf numFmtId="170" fontId="1" fillId="33" borderId="0" xfId="42"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center"/>
    </xf>
    <xf numFmtId="0" fontId="1" fillId="33" borderId="0" xfId="0" applyFont="1" applyFill="1" applyAlignment="1">
      <alignment horizontal="center"/>
    </xf>
    <xf numFmtId="170" fontId="1" fillId="33" borderId="0" xfId="42" applyNumberFormat="1" applyFont="1" applyFill="1" applyAlignment="1">
      <alignment horizontal="center"/>
    </xf>
    <xf numFmtId="181" fontId="1" fillId="33" borderId="0" xfId="42" applyNumberFormat="1" applyFont="1" applyFill="1" applyAlignment="1">
      <alignment horizontal="center"/>
    </xf>
    <xf numFmtId="0" fontId="1" fillId="33" borderId="0" xfId="0" applyFont="1" applyFill="1" applyAlignment="1">
      <alignment/>
    </xf>
    <xf numFmtId="170" fontId="0" fillId="33" borderId="0" xfId="42" applyNumberFormat="1" applyFont="1" applyFill="1" applyBorder="1" applyAlignment="1">
      <alignment horizontal="center"/>
    </xf>
    <xf numFmtId="170" fontId="0" fillId="33" borderId="0" xfId="42" applyNumberFormat="1" applyFont="1" applyFill="1" applyAlignment="1">
      <alignment/>
    </xf>
    <xf numFmtId="170" fontId="0" fillId="33" borderId="0" xfId="42" applyNumberFormat="1" applyFont="1" applyFill="1" applyAlignment="1">
      <alignment/>
    </xf>
    <xf numFmtId="170" fontId="0" fillId="33" borderId="12" xfId="42" applyNumberFormat="1" applyFont="1" applyFill="1" applyBorder="1" applyAlignment="1">
      <alignment/>
    </xf>
    <xf numFmtId="170" fontId="0" fillId="33" borderId="13" xfId="42" applyNumberFormat="1" applyFont="1" applyFill="1" applyBorder="1" applyAlignment="1">
      <alignment/>
    </xf>
    <xf numFmtId="170" fontId="0" fillId="33" borderId="0" xfId="0" applyNumberFormat="1" applyFont="1" applyFill="1" applyAlignment="1">
      <alignment/>
    </xf>
    <xf numFmtId="170" fontId="0" fillId="33" borderId="14" xfId="42" applyNumberFormat="1" applyFont="1" applyFill="1" applyBorder="1" applyAlignment="1">
      <alignment/>
    </xf>
    <xf numFmtId="170" fontId="0" fillId="33" borderId="15" xfId="42" applyNumberFormat="1" applyFont="1" applyFill="1" applyBorder="1" applyAlignment="1">
      <alignment/>
    </xf>
    <xf numFmtId="170" fontId="0" fillId="33" borderId="16" xfId="42" applyNumberFormat="1" applyFont="1" applyFill="1" applyBorder="1" applyAlignment="1">
      <alignment/>
    </xf>
    <xf numFmtId="170" fontId="0" fillId="33" borderId="0" xfId="42" applyNumberFormat="1" applyFont="1" applyFill="1" applyBorder="1" applyAlignment="1">
      <alignment/>
    </xf>
    <xf numFmtId="170" fontId="0" fillId="33" borderId="17" xfId="42" applyNumberFormat="1" applyFont="1" applyFill="1" applyBorder="1" applyAlignment="1">
      <alignment/>
    </xf>
    <xf numFmtId="170" fontId="1" fillId="33" borderId="0" xfId="42" applyNumberFormat="1" applyFont="1" applyFill="1" applyBorder="1" applyAlignment="1">
      <alignment/>
    </xf>
    <xf numFmtId="170" fontId="0" fillId="33" borderId="18" xfId="42" applyNumberFormat="1" applyFont="1" applyFill="1" applyBorder="1" applyAlignment="1">
      <alignment/>
    </xf>
    <xf numFmtId="0" fontId="0" fillId="33" borderId="0" xfId="0" applyFont="1" applyFill="1" applyAlignment="1">
      <alignment/>
    </xf>
    <xf numFmtId="43" fontId="6" fillId="33" borderId="10" xfId="42" applyNumberFormat="1" applyFont="1" applyFill="1" applyBorder="1" applyAlignment="1">
      <alignment/>
    </xf>
    <xf numFmtId="0" fontId="0" fillId="33" borderId="0" xfId="0" applyFont="1" applyFill="1" applyAlignment="1">
      <alignment/>
    </xf>
    <xf numFmtId="0" fontId="1" fillId="33" borderId="0" xfId="0" applyFont="1" applyFill="1" applyAlignment="1">
      <alignment horizontal="center" vertical="center" wrapText="1"/>
    </xf>
    <xf numFmtId="181" fontId="1" fillId="33" borderId="0" xfId="0" applyNumberFormat="1" applyFont="1" applyFill="1" applyAlignment="1">
      <alignment horizontal="center"/>
    </xf>
    <xf numFmtId="14" fontId="1" fillId="33" borderId="0" xfId="0" applyNumberFormat="1" applyFont="1" applyFill="1" applyAlignment="1">
      <alignment horizontal="center"/>
    </xf>
    <xf numFmtId="14" fontId="0" fillId="33" borderId="0" xfId="0" applyNumberFormat="1" applyFont="1" applyFill="1" applyAlignment="1">
      <alignment/>
    </xf>
    <xf numFmtId="43" fontId="0" fillId="33" borderId="0" xfId="42" applyFont="1" applyFill="1" applyAlignment="1">
      <alignment horizontal="right"/>
    </xf>
    <xf numFmtId="37" fontId="0" fillId="33" borderId="0" xfId="0" applyNumberFormat="1" applyFont="1" applyFill="1" applyAlignment="1">
      <alignment horizontal="center"/>
    </xf>
    <xf numFmtId="43" fontId="0" fillId="33" borderId="10" xfId="42" applyFont="1" applyFill="1" applyBorder="1" applyAlignment="1">
      <alignment/>
    </xf>
    <xf numFmtId="170" fontId="0" fillId="33" borderId="0" xfId="0" applyNumberFormat="1" applyFont="1" applyFill="1" applyAlignment="1">
      <alignment/>
    </xf>
    <xf numFmtId="43" fontId="0" fillId="33" borderId="10" xfId="42" applyNumberFormat="1" applyFont="1" applyFill="1" applyBorder="1" applyAlignment="1">
      <alignment/>
    </xf>
    <xf numFmtId="0" fontId="0" fillId="33" borderId="0" xfId="0" applyFont="1" applyFill="1" applyAlignment="1">
      <alignment/>
    </xf>
    <xf numFmtId="0" fontId="5" fillId="33" borderId="0" xfId="0" applyFont="1" applyFill="1" applyAlignment="1">
      <alignment/>
    </xf>
    <xf numFmtId="170" fontId="0" fillId="33" borderId="0" xfId="42" applyNumberFormat="1" applyFont="1" applyFill="1" applyAlignment="1">
      <alignment/>
    </xf>
    <xf numFmtId="0" fontId="0" fillId="33" borderId="0" xfId="0" applyFont="1" applyFill="1" applyAlignment="1">
      <alignment/>
    </xf>
    <xf numFmtId="0" fontId="1" fillId="33" borderId="0" xfId="0" applyFont="1" applyFill="1" applyBorder="1" applyAlignment="1">
      <alignment horizontal="center"/>
    </xf>
    <xf numFmtId="41" fontId="1" fillId="33" borderId="0" xfId="0" applyNumberFormat="1"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41" fontId="1" fillId="33" borderId="0" xfId="0" applyNumberFormat="1" applyFont="1" applyFill="1" applyBorder="1" applyAlignment="1">
      <alignment horizontal="center"/>
    </xf>
    <xf numFmtId="15" fontId="1" fillId="33" borderId="0" xfId="0" applyNumberFormat="1" applyFont="1" applyFill="1" applyAlignment="1" quotePrefix="1">
      <alignment horizontal="center"/>
    </xf>
    <xf numFmtId="15" fontId="1" fillId="33" borderId="0" xfId="0" applyNumberFormat="1" applyFont="1" applyFill="1" applyBorder="1" applyAlignment="1">
      <alignment horizontal="center"/>
    </xf>
    <xf numFmtId="43" fontId="0" fillId="33" borderId="0" xfId="42" applyFont="1" applyFill="1" applyAlignment="1">
      <alignment/>
    </xf>
    <xf numFmtId="170" fontId="0" fillId="33" borderId="0" xfId="42" applyNumberFormat="1" applyFont="1" applyFill="1" applyBorder="1" applyAlignment="1">
      <alignment/>
    </xf>
    <xf numFmtId="170" fontId="0" fillId="33" borderId="12" xfId="42" applyNumberFormat="1" applyFont="1" applyFill="1" applyBorder="1" applyAlignment="1">
      <alignment/>
    </xf>
    <xf numFmtId="43" fontId="0" fillId="33" borderId="0" xfId="42" applyFont="1" applyFill="1" applyBorder="1" applyAlignment="1">
      <alignment/>
    </xf>
    <xf numFmtId="10" fontId="0" fillId="33" borderId="0" xfId="61" applyNumberFormat="1" applyFont="1" applyFill="1" applyAlignment="1">
      <alignment/>
    </xf>
    <xf numFmtId="10" fontId="0" fillId="33" borderId="0" xfId="61" applyNumberFormat="1" applyFont="1" applyFill="1" applyBorder="1" applyAlignment="1">
      <alignment/>
    </xf>
    <xf numFmtId="0" fontId="0" fillId="33" borderId="0" xfId="0" applyFill="1" applyBorder="1" applyAlignment="1">
      <alignment/>
    </xf>
    <xf numFmtId="37" fontId="0" fillId="33" borderId="0" xfId="0" applyNumberFormat="1" applyFont="1" applyFill="1" applyBorder="1" applyAlignment="1">
      <alignment/>
    </xf>
    <xf numFmtId="37" fontId="0" fillId="33" borderId="0" xfId="0" applyNumberFormat="1" applyFont="1" applyFill="1" applyBorder="1" applyAlignment="1">
      <alignment/>
    </xf>
    <xf numFmtId="43" fontId="0" fillId="33" borderId="0" xfId="42" applyFont="1" applyFill="1" applyBorder="1" applyAlignment="1">
      <alignment/>
    </xf>
    <xf numFmtId="0" fontId="6" fillId="33" borderId="0" xfId="0" applyFont="1" applyFill="1" applyBorder="1" applyAlignment="1">
      <alignment/>
    </xf>
    <xf numFmtId="0" fontId="0" fillId="33" borderId="0" xfId="0" applyFont="1" applyFill="1" applyBorder="1" applyAlignment="1">
      <alignment/>
    </xf>
    <xf numFmtId="170" fontId="0" fillId="33" borderId="0" xfId="42" applyNumberFormat="1" applyFont="1" applyFill="1" applyAlignment="1">
      <alignment/>
    </xf>
    <xf numFmtId="0" fontId="6" fillId="33" borderId="0" xfId="0" applyFont="1" applyFill="1" applyBorder="1" applyAlignment="1">
      <alignment/>
    </xf>
    <xf numFmtId="43" fontId="0" fillId="33" borderId="0" xfId="42" applyNumberFormat="1" applyFont="1" applyFill="1" applyBorder="1" applyAlignment="1">
      <alignment/>
    </xf>
    <xf numFmtId="171" fontId="0" fillId="33" borderId="0" xfId="42" applyNumberFormat="1" applyFont="1" applyFill="1" applyBorder="1" applyAlignment="1">
      <alignment/>
    </xf>
    <xf numFmtId="43" fontId="6" fillId="33" borderId="0" xfId="42" applyNumberFormat="1" applyFont="1" applyFill="1" applyBorder="1" applyAlignment="1">
      <alignment/>
    </xf>
    <xf numFmtId="171" fontId="0" fillId="33" borderId="0" xfId="42" applyNumberFormat="1" applyFont="1" applyFill="1" applyBorder="1" applyAlignment="1">
      <alignment/>
    </xf>
    <xf numFmtId="0" fontId="0" fillId="33" borderId="0" xfId="0" applyFont="1" applyFill="1" applyAlignment="1">
      <alignment/>
    </xf>
    <xf numFmtId="43" fontId="0" fillId="33" borderId="19" xfId="42" applyNumberFormat="1" applyFont="1" applyFill="1" applyBorder="1" applyAlignment="1">
      <alignment horizontal="right"/>
    </xf>
    <xf numFmtId="43" fontId="6" fillId="33" borderId="19" xfId="42" applyNumberFormat="1" applyFont="1" applyFill="1" applyBorder="1" applyAlignment="1">
      <alignment horizontal="right"/>
    </xf>
    <xf numFmtId="0" fontId="0" fillId="33" borderId="0" xfId="0" applyFont="1" applyFill="1" applyBorder="1" applyAlignment="1">
      <alignment/>
    </xf>
    <xf numFmtId="170" fontId="0" fillId="33" borderId="0" xfId="42" applyNumberFormat="1" applyFont="1" applyFill="1" applyAlignment="1">
      <alignment/>
    </xf>
    <xf numFmtId="43" fontId="6" fillId="33" borderId="0" xfId="42" applyNumberFormat="1" applyFont="1" applyFill="1" applyBorder="1" applyAlignment="1">
      <alignment horizontal="right"/>
    </xf>
    <xf numFmtId="43" fontId="0" fillId="33" borderId="0" xfId="42" applyFont="1" applyFill="1" applyAlignment="1">
      <alignment/>
    </xf>
    <xf numFmtId="0" fontId="14" fillId="33" borderId="0" xfId="0" applyFont="1" applyFill="1" applyBorder="1" applyAlignment="1">
      <alignment/>
    </xf>
    <xf numFmtId="0" fontId="14" fillId="33" borderId="0" xfId="0" applyFont="1" applyFill="1" applyBorder="1" applyAlignment="1">
      <alignment horizontal="left" indent="1"/>
    </xf>
    <xf numFmtId="43" fontId="1" fillId="33" borderId="0" xfId="42" applyFont="1" applyFill="1" applyAlignment="1">
      <alignment horizontal="center"/>
    </xf>
    <xf numFmtId="0" fontId="0" fillId="33" borderId="0" xfId="0" applyFont="1" applyFill="1" applyBorder="1" applyAlignment="1">
      <alignment horizontal="center"/>
    </xf>
    <xf numFmtId="0" fontId="15" fillId="33" borderId="0" xfId="0" applyFont="1" applyFill="1" applyAlignment="1">
      <alignment/>
    </xf>
    <xf numFmtId="43" fontId="0" fillId="33" borderId="20" xfId="42" applyFont="1" applyFill="1" applyBorder="1" applyAlignment="1">
      <alignment/>
    </xf>
    <xf numFmtId="43" fontId="0" fillId="33" borderId="18" xfId="42" applyFont="1" applyFill="1" applyBorder="1" applyAlignment="1">
      <alignment horizontal="center"/>
    </xf>
    <xf numFmtId="170" fontId="0" fillId="33" borderId="18" xfId="42" applyNumberFormat="1" applyFont="1" applyFill="1" applyBorder="1" applyAlignment="1">
      <alignment/>
    </xf>
    <xf numFmtId="170" fontId="0" fillId="33" borderId="21" xfId="42" applyNumberFormat="1" applyFont="1" applyFill="1" applyBorder="1" applyAlignment="1">
      <alignment/>
    </xf>
    <xf numFmtId="43" fontId="0" fillId="33" borderId="22" xfId="42" applyFont="1" applyFill="1" applyBorder="1" applyAlignment="1">
      <alignment/>
    </xf>
    <xf numFmtId="43" fontId="0" fillId="33" borderId="0" xfId="42" applyFont="1" applyFill="1" applyBorder="1" applyAlignment="1">
      <alignment horizontal="center"/>
    </xf>
    <xf numFmtId="170" fontId="0" fillId="33" borderId="23" xfId="42" applyNumberFormat="1" applyFont="1" applyFill="1" applyBorder="1" applyAlignment="1">
      <alignment/>
    </xf>
    <xf numFmtId="43" fontId="0" fillId="33" borderId="24" xfId="42" applyFont="1" applyFill="1" applyBorder="1" applyAlignment="1">
      <alignment/>
    </xf>
    <xf numFmtId="43" fontId="0" fillId="33" borderId="12" xfId="42" applyFont="1" applyFill="1" applyBorder="1" applyAlignment="1">
      <alignment horizontal="center"/>
    </xf>
    <xf numFmtId="43" fontId="0" fillId="33" borderId="12" xfId="42" applyFont="1" applyFill="1" applyBorder="1" applyAlignment="1">
      <alignment/>
    </xf>
    <xf numFmtId="170" fontId="0" fillId="33" borderId="25" xfId="42" applyNumberFormat="1" applyFont="1" applyFill="1" applyBorder="1" applyAlignment="1">
      <alignment/>
    </xf>
    <xf numFmtId="170" fontId="0" fillId="33" borderId="26" xfId="42" applyNumberFormat="1" applyFont="1" applyFill="1" applyBorder="1" applyAlignment="1">
      <alignment/>
    </xf>
    <xf numFmtId="170" fontId="0" fillId="33" borderId="17" xfId="0" applyNumberFormat="1" applyFont="1" applyFill="1" applyBorder="1" applyAlignment="1">
      <alignment/>
    </xf>
    <xf numFmtId="170" fontId="0" fillId="33" borderId="18" xfId="42" applyNumberFormat="1" applyFont="1" applyFill="1" applyBorder="1" applyAlignment="1">
      <alignment/>
    </xf>
    <xf numFmtId="41" fontId="0" fillId="33" borderId="0" xfId="0" applyNumberFormat="1" applyFont="1" applyFill="1" applyBorder="1" applyAlignment="1">
      <alignment/>
    </xf>
    <xf numFmtId="41" fontId="0" fillId="33" borderId="0" xfId="0" applyNumberFormat="1" applyFont="1" applyFill="1" applyBorder="1" applyAlignment="1">
      <alignment/>
    </xf>
    <xf numFmtId="0" fontId="10" fillId="33" borderId="0" xfId="0" applyFont="1" applyFill="1" applyAlignment="1">
      <alignment/>
    </xf>
    <xf numFmtId="0" fontId="10" fillId="33" borderId="0" xfId="0" applyFont="1" applyFill="1" applyAlignment="1">
      <alignment horizontal="center"/>
    </xf>
    <xf numFmtId="0" fontId="10" fillId="33" borderId="0" xfId="0" applyFont="1" applyFill="1" applyAlignment="1">
      <alignment horizontal="center"/>
    </xf>
    <xf numFmtId="181" fontId="1" fillId="33" borderId="0" xfId="0" applyNumberFormat="1" applyFont="1" applyFill="1" applyAlignment="1">
      <alignment horizontal="center"/>
    </xf>
    <xf numFmtId="17" fontId="1" fillId="33" borderId="0" xfId="0" applyNumberFormat="1" applyFont="1" applyFill="1" applyBorder="1" applyAlignment="1">
      <alignment horizontal="center"/>
    </xf>
    <xf numFmtId="0" fontId="11" fillId="33" borderId="0" xfId="0" applyFont="1" applyFill="1" applyAlignment="1">
      <alignment/>
    </xf>
    <xf numFmtId="172" fontId="0" fillId="33" borderId="0" xfId="42" applyNumberFormat="1" applyFont="1" applyFill="1" applyAlignment="1">
      <alignment/>
    </xf>
    <xf numFmtId="172" fontId="0" fillId="33" borderId="0" xfId="0" applyNumberFormat="1" applyFont="1" applyFill="1" applyAlignment="1">
      <alignment/>
    </xf>
    <xf numFmtId="0" fontId="0" fillId="33" borderId="0" xfId="58" applyFont="1" applyFill="1" applyAlignment="1">
      <alignment horizontal="center" vertical="top"/>
      <protection/>
    </xf>
    <xf numFmtId="0" fontId="9" fillId="33" borderId="0" xfId="58" applyFont="1" applyFill="1">
      <alignment/>
      <protection/>
    </xf>
    <xf numFmtId="0" fontId="0" fillId="33" borderId="0" xfId="0" applyFont="1" applyFill="1" applyAlignment="1">
      <alignment/>
    </xf>
    <xf numFmtId="0" fontId="6" fillId="33" borderId="0" xfId="58" applyFont="1" applyFill="1" applyAlignment="1">
      <alignment horizontal="justify" vertical="top" wrapText="1"/>
      <protection/>
    </xf>
    <xf numFmtId="0" fontId="11" fillId="33" borderId="0" xfId="58" applyFont="1" applyFill="1">
      <alignment/>
      <protection/>
    </xf>
    <xf numFmtId="0" fontId="0" fillId="33" borderId="0" xfId="0" applyFill="1" applyAlignment="1">
      <alignment/>
    </xf>
    <xf numFmtId="170" fontId="0" fillId="33" borderId="0" xfId="0" applyNumberFormat="1" applyFill="1" applyBorder="1" applyAlignment="1">
      <alignment/>
    </xf>
    <xf numFmtId="0" fontId="6" fillId="33" borderId="0" xfId="58" applyFont="1" applyFill="1">
      <alignment/>
      <protection/>
    </xf>
    <xf numFmtId="0" fontId="13" fillId="33" borderId="0" xfId="58" applyFont="1" applyFill="1" applyAlignment="1">
      <alignment horizontal="left" vertical="top"/>
      <protection/>
    </xf>
    <xf numFmtId="170" fontId="0" fillId="33" borderId="0" xfId="58" applyNumberFormat="1" applyFont="1" applyFill="1" applyAlignment="1">
      <alignment horizontal="center"/>
      <protection/>
    </xf>
    <xf numFmtId="0" fontId="9" fillId="33" borderId="0" xfId="58" applyFont="1" applyFill="1" applyAlignment="1">
      <alignment horizontal="center"/>
      <protection/>
    </xf>
    <xf numFmtId="0" fontId="9" fillId="33" borderId="0" xfId="58" applyFont="1" applyFill="1">
      <alignment/>
      <protection/>
    </xf>
    <xf numFmtId="0" fontId="6" fillId="33" borderId="0" xfId="58" applyFont="1" applyFill="1">
      <alignment/>
      <protection/>
    </xf>
    <xf numFmtId="0" fontId="6" fillId="33" borderId="0" xfId="58" applyFont="1" applyFill="1" applyAlignment="1">
      <alignment horizontal="center"/>
      <protection/>
    </xf>
    <xf numFmtId="15" fontId="9" fillId="33" borderId="0" xfId="58" applyNumberFormat="1" applyFont="1" applyFill="1" applyAlignment="1">
      <alignment horizontal="center"/>
      <protection/>
    </xf>
    <xf numFmtId="0" fontId="6" fillId="33" borderId="0" xfId="0" applyFont="1" applyFill="1" applyAlignment="1">
      <alignment/>
    </xf>
    <xf numFmtId="0" fontId="16" fillId="33" borderId="0" xfId="58" applyFont="1" applyFill="1">
      <alignment/>
      <protection/>
    </xf>
    <xf numFmtId="170" fontId="6" fillId="33" borderId="0" xfId="58" applyNumberFormat="1" applyFont="1" applyFill="1">
      <alignment/>
      <protection/>
    </xf>
    <xf numFmtId="170" fontId="6" fillId="33" borderId="0" xfId="42" applyNumberFormat="1" applyFont="1" applyFill="1" applyBorder="1" applyAlignment="1">
      <alignment/>
    </xf>
    <xf numFmtId="0" fontId="0" fillId="0" borderId="0" xfId="0" applyFill="1" applyAlignment="1">
      <alignment/>
    </xf>
    <xf numFmtId="0" fontId="0" fillId="0" borderId="0" xfId="0" applyFont="1" applyFill="1" applyAlignment="1">
      <alignment horizontal="left" vertical="top" wrapText="1"/>
    </xf>
    <xf numFmtId="0" fontId="0" fillId="0" borderId="0" xfId="0" applyFont="1" applyFill="1" applyAlignment="1">
      <alignment/>
    </xf>
    <xf numFmtId="0" fontId="0" fillId="0" borderId="0" xfId="58" applyFont="1" applyFill="1" applyAlignment="1">
      <alignment vertical="top" wrapText="1"/>
      <protection/>
    </xf>
    <xf numFmtId="0" fontId="0" fillId="0" borderId="0" xfId="0" applyFont="1" applyFill="1" applyAlignment="1">
      <alignment vertical="top" wrapText="1"/>
    </xf>
    <xf numFmtId="170" fontId="0" fillId="33" borderId="12" xfId="42" applyNumberFormat="1" applyFont="1" applyFill="1" applyBorder="1" applyAlignment="1">
      <alignment/>
    </xf>
    <xf numFmtId="170" fontId="0" fillId="0" borderId="0" xfId="0" applyNumberFormat="1" applyFont="1" applyFill="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0" fillId="0" borderId="0" xfId="42" applyNumberFormat="1" applyFont="1" applyFill="1" applyAlignment="1">
      <alignment/>
    </xf>
    <xf numFmtId="43" fontId="6" fillId="0" borderId="10" xfId="42" applyNumberFormat="1" applyFont="1" applyFill="1" applyBorder="1" applyAlignment="1">
      <alignment/>
    </xf>
    <xf numFmtId="170" fontId="0" fillId="0" borderId="0" xfId="42" applyNumberFormat="1" applyFont="1" applyFill="1" applyAlignment="1">
      <alignment/>
    </xf>
    <xf numFmtId="170" fontId="0" fillId="0" borderId="10" xfId="42" applyNumberFormat="1" applyFont="1" applyFill="1" applyBorder="1" applyAlignment="1">
      <alignment/>
    </xf>
    <xf numFmtId="43" fontId="0" fillId="0" borderId="10" xfId="42" applyNumberFormat="1" applyFont="1" applyFill="1" applyBorder="1" applyAlignment="1">
      <alignment/>
    </xf>
    <xf numFmtId="43" fontId="0" fillId="0" borderId="0" xfId="42" applyNumberFormat="1" applyFont="1" applyFill="1" applyBorder="1" applyAlignment="1">
      <alignment/>
    </xf>
    <xf numFmtId="170" fontId="0" fillId="34" borderId="12" xfId="42" applyNumberFormat="1" applyFont="1" applyFill="1" applyBorder="1" applyAlignment="1">
      <alignment/>
    </xf>
    <xf numFmtId="170" fontId="0" fillId="34" borderId="27" xfId="42" applyNumberFormat="1" applyFont="1" applyFill="1" applyBorder="1" applyAlignment="1">
      <alignment/>
    </xf>
    <xf numFmtId="170" fontId="0" fillId="34" borderId="26" xfId="42" applyNumberFormat="1" applyFont="1" applyFill="1" applyBorder="1" applyAlignment="1">
      <alignment/>
    </xf>
    <xf numFmtId="170" fontId="0" fillId="34" borderId="28" xfId="42" applyNumberFormat="1" applyFont="1" applyFill="1" applyBorder="1" applyAlignment="1">
      <alignment/>
    </xf>
    <xf numFmtId="170" fontId="0" fillId="34" borderId="0" xfId="42" applyNumberFormat="1" applyFont="1" applyFill="1" applyBorder="1" applyAlignment="1">
      <alignment/>
    </xf>
    <xf numFmtId="170" fontId="0" fillId="34" borderId="17" xfId="0" applyNumberFormat="1" applyFont="1" applyFill="1" applyBorder="1" applyAlignment="1">
      <alignment/>
    </xf>
    <xf numFmtId="170" fontId="0" fillId="0" borderId="10" xfId="42" applyNumberFormat="1" applyFont="1" applyFill="1" applyBorder="1" applyAlignment="1">
      <alignment horizontal="center"/>
    </xf>
    <xf numFmtId="9" fontId="0" fillId="33" borderId="0" xfId="61" applyFont="1" applyFill="1" applyAlignment="1">
      <alignment/>
    </xf>
    <xf numFmtId="9" fontId="0" fillId="33" borderId="0" xfId="61" applyFont="1" applyFill="1" applyBorder="1" applyAlignment="1">
      <alignment/>
    </xf>
    <xf numFmtId="170" fontId="0" fillId="34" borderId="0" xfId="42" applyNumberFormat="1" applyFont="1" applyFill="1" applyAlignment="1">
      <alignment/>
    </xf>
    <xf numFmtId="43" fontId="0" fillId="34" borderId="0" xfId="42" applyFont="1" applyFill="1" applyAlignment="1">
      <alignment/>
    </xf>
    <xf numFmtId="43" fontId="0" fillId="34" borderId="0" xfId="42" applyFont="1" applyFill="1" applyAlignment="1">
      <alignment horizontal="right"/>
    </xf>
    <xf numFmtId="170" fontId="0" fillId="34" borderId="0" xfId="0" applyNumberFormat="1" applyFill="1" applyAlignment="1">
      <alignment/>
    </xf>
    <xf numFmtId="170" fontId="0" fillId="34" borderId="18" xfId="42" applyNumberFormat="1" applyFont="1" applyFill="1" applyBorder="1" applyAlignment="1">
      <alignment/>
    </xf>
    <xf numFmtId="170" fontId="1" fillId="34" borderId="0" xfId="42" applyNumberFormat="1" applyFont="1" applyFill="1" applyBorder="1" applyAlignment="1">
      <alignment/>
    </xf>
    <xf numFmtId="0" fontId="0" fillId="0" borderId="0" xfId="0" applyFont="1" applyFill="1" applyAlignment="1">
      <alignment horizontal="justify" vertical="top"/>
    </xf>
    <xf numFmtId="43" fontId="0" fillId="34" borderId="0" xfId="42" applyFont="1" applyFill="1" applyBorder="1" applyAlignment="1">
      <alignment/>
    </xf>
    <xf numFmtId="170" fontId="0" fillId="34" borderId="0" xfId="42" applyNumberFormat="1" applyFont="1" applyFill="1" applyAlignment="1">
      <alignment/>
    </xf>
    <xf numFmtId="10" fontId="0" fillId="34" borderId="0" xfId="61" applyNumberFormat="1" applyFont="1" applyFill="1" applyBorder="1" applyAlignment="1">
      <alignment/>
    </xf>
    <xf numFmtId="0" fontId="0" fillId="0" borderId="0" xfId="58" applyFont="1" applyFill="1" applyAlignment="1">
      <alignment horizontal="justify" vertical="top"/>
      <protection/>
    </xf>
    <xf numFmtId="0" fontId="11" fillId="0" borderId="0" xfId="58" applyFont="1" applyFill="1" applyAlignment="1">
      <alignment horizontal="center" vertical="top"/>
      <protection/>
    </xf>
    <xf numFmtId="0" fontId="0" fillId="0" borderId="0" xfId="58" applyFont="1" applyFill="1" applyAlignment="1">
      <alignment horizontal="left" vertical="top"/>
      <protection/>
    </xf>
    <xf numFmtId="0" fontId="0" fillId="0" borderId="0" xfId="58" applyFont="1" applyFill="1" applyAlignment="1">
      <alignment horizontal="left" vertical="top" wrapText="1"/>
      <protection/>
    </xf>
    <xf numFmtId="15" fontId="0" fillId="0" borderId="0" xfId="58" applyNumberFormat="1" applyFont="1" applyFill="1" applyAlignment="1" quotePrefix="1">
      <alignment horizontal="center" vertical="top"/>
      <protection/>
    </xf>
    <xf numFmtId="0" fontId="0" fillId="0" borderId="0" xfId="58" applyNumberFormat="1" applyFont="1" applyFill="1" applyAlignment="1">
      <alignment horizontal="left" vertical="top"/>
      <protection/>
    </xf>
    <xf numFmtId="37" fontId="0" fillId="33" borderId="19" xfId="0" applyNumberFormat="1" applyFont="1" applyFill="1" applyBorder="1" applyAlignment="1">
      <alignment/>
    </xf>
    <xf numFmtId="0" fontId="0" fillId="0" borderId="0" xfId="58" applyFont="1" applyFill="1" applyAlignment="1">
      <alignment vertical="top"/>
      <protection/>
    </xf>
    <xf numFmtId="0" fontId="0" fillId="0" borderId="0" xfId="58" applyFont="1" applyFill="1" applyAlignment="1" quotePrefix="1">
      <alignment vertical="top"/>
      <protection/>
    </xf>
    <xf numFmtId="41" fontId="1" fillId="0" borderId="0" xfId="0" applyNumberFormat="1" applyFont="1" applyFill="1" applyBorder="1" applyAlignment="1">
      <alignment/>
    </xf>
    <xf numFmtId="0" fontId="1" fillId="0" borderId="0" xfId="0" applyFont="1" applyFill="1" applyAlignment="1">
      <alignment horizontal="center"/>
    </xf>
    <xf numFmtId="41" fontId="1" fillId="0" borderId="0" xfId="0" applyNumberFormat="1" applyFont="1" applyFill="1" applyBorder="1" applyAlignment="1">
      <alignment horizontal="center"/>
    </xf>
    <xf numFmtId="15" fontId="1" fillId="0" borderId="0" xfId="0" applyNumberFormat="1" applyFont="1" applyFill="1" applyAlignment="1" quotePrefix="1">
      <alignment horizontal="center"/>
    </xf>
    <xf numFmtId="15" fontId="1" fillId="0" borderId="0" xfId="0" applyNumberFormat="1" applyFont="1" applyFill="1" applyBorder="1" applyAlignment="1">
      <alignment horizontal="center"/>
    </xf>
    <xf numFmtId="170" fontId="0" fillId="0" borderId="0" xfId="42" applyNumberFormat="1" applyFont="1" applyFill="1" applyAlignment="1" quotePrefix="1">
      <alignment horizontal="center"/>
    </xf>
    <xf numFmtId="170" fontId="0" fillId="0" borderId="12" xfId="42" applyNumberFormat="1" applyFont="1" applyFill="1" applyBorder="1" applyAlignment="1" quotePrefix="1">
      <alignment horizontal="center"/>
    </xf>
    <xf numFmtId="170" fontId="0" fillId="0" borderId="17" xfId="0" applyNumberFormat="1" applyFill="1" applyBorder="1" applyAlignment="1">
      <alignment/>
    </xf>
    <xf numFmtId="15" fontId="1" fillId="0" borderId="0" xfId="58" applyNumberFormat="1" applyFont="1" applyFill="1" applyAlignment="1">
      <alignment horizontal="center"/>
      <protection/>
    </xf>
    <xf numFmtId="170" fontId="0" fillId="0" borderId="0" xfId="42" applyNumberFormat="1" applyFont="1" applyFill="1" applyAlignment="1">
      <alignment horizontal="center"/>
    </xf>
    <xf numFmtId="170" fontId="0" fillId="0" borderId="12" xfId="42" applyNumberFormat="1" applyFont="1" applyFill="1" applyBorder="1" applyAlignment="1">
      <alignment/>
    </xf>
    <xf numFmtId="170" fontId="0" fillId="0" borderId="10" xfId="0" applyNumberFormat="1" applyFill="1" applyBorder="1" applyAlignment="1">
      <alignment/>
    </xf>
    <xf numFmtId="0" fontId="1" fillId="0" borderId="0" xfId="0" applyFont="1" applyFill="1" applyAlignment="1">
      <alignment/>
    </xf>
    <xf numFmtId="38" fontId="0" fillId="0" borderId="0" xfId="42" applyNumberFormat="1" applyFont="1" applyFill="1" applyBorder="1" applyAlignment="1">
      <alignment horizontal="right"/>
    </xf>
    <xf numFmtId="38" fontId="0" fillId="0" borderId="12" xfId="42" applyNumberFormat="1" applyFont="1" applyFill="1" applyBorder="1" applyAlignment="1">
      <alignment/>
    </xf>
    <xf numFmtId="170" fontId="0" fillId="34" borderId="0" xfId="42" applyNumberFormat="1" applyFont="1" applyFill="1" applyBorder="1" applyAlignment="1">
      <alignment/>
    </xf>
    <xf numFmtId="170" fontId="0" fillId="34" borderId="12" xfId="42" applyNumberFormat="1" applyFont="1" applyFill="1" applyBorder="1" applyAlignment="1">
      <alignment/>
    </xf>
    <xf numFmtId="170" fontId="0" fillId="0" borderId="11" xfId="42" applyNumberFormat="1" applyFont="1" applyFill="1" applyBorder="1" applyAlignment="1">
      <alignment/>
    </xf>
    <xf numFmtId="43" fontId="0" fillId="33" borderId="0" xfId="42" applyFont="1" applyFill="1" applyBorder="1" applyAlignment="1">
      <alignment/>
    </xf>
    <xf numFmtId="37" fontId="0" fillId="33" borderId="19" xfId="0" applyNumberFormat="1" applyFont="1" applyFill="1" applyBorder="1" applyAlignment="1">
      <alignment/>
    </xf>
    <xf numFmtId="170" fontId="6" fillId="0" borderId="0" xfId="42" applyNumberFormat="1" applyFont="1" applyFill="1" applyBorder="1" applyAlignment="1">
      <alignment/>
    </xf>
    <xf numFmtId="170" fontId="1" fillId="34" borderId="0" xfId="42" applyNumberFormat="1" applyFont="1" applyFill="1" applyBorder="1" applyAlignment="1">
      <alignment/>
    </xf>
    <xf numFmtId="10" fontId="0" fillId="34" borderId="0" xfId="61" applyNumberFormat="1" applyFont="1" applyFill="1" applyAlignment="1">
      <alignment/>
    </xf>
    <xf numFmtId="170" fontId="0" fillId="34" borderId="11" xfId="42" applyNumberFormat="1" applyFont="1" applyFill="1" applyBorder="1" applyAlignment="1">
      <alignment/>
    </xf>
    <xf numFmtId="37" fontId="0" fillId="34" borderId="19" xfId="0" applyNumberFormat="1" applyFont="1" applyFill="1" applyBorder="1" applyAlignment="1">
      <alignment/>
    </xf>
    <xf numFmtId="43" fontId="0" fillId="34" borderId="0" xfId="42" applyNumberFormat="1" applyFont="1" applyFill="1" applyBorder="1" applyAlignment="1">
      <alignment/>
    </xf>
    <xf numFmtId="43" fontId="0" fillId="34" borderId="19" xfId="42" applyNumberFormat="1" applyFont="1" applyFill="1" applyBorder="1" applyAlignment="1">
      <alignment horizontal="right"/>
    </xf>
    <xf numFmtId="0" fontId="1" fillId="0" borderId="0" xfId="58" applyFont="1" applyFill="1">
      <alignment/>
      <protection/>
    </xf>
    <xf numFmtId="0" fontId="0" fillId="0" borderId="0" xfId="58" applyFont="1" applyFill="1">
      <alignment/>
      <protection/>
    </xf>
    <xf numFmtId="0" fontId="0" fillId="0" borderId="0" xfId="58" applyFont="1" applyFill="1" applyAlignment="1">
      <alignment horizontal="center"/>
      <protection/>
    </xf>
    <xf numFmtId="0" fontId="0" fillId="33" borderId="12" xfId="0" applyFont="1" applyFill="1" applyBorder="1" applyAlignment="1">
      <alignment/>
    </xf>
    <xf numFmtId="15" fontId="1" fillId="0" borderId="27" xfId="0" applyNumberFormat="1" applyFont="1" applyFill="1" applyBorder="1" applyAlignment="1">
      <alignment horizontal="center"/>
    </xf>
    <xf numFmtId="0" fontId="1" fillId="0" borderId="0" xfId="58" applyFont="1" applyFill="1" applyAlignment="1">
      <alignment horizontal="center"/>
      <protection/>
    </xf>
    <xf numFmtId="0" fontId="6" fillId="0" borderId="0" xfId="58" applyFont="1" applyFill="1">
      <alignment/>
      <protection/>
    </xf>
    <xf numFmtId="0" fontId="6" fillId="0" borderId="0" xfId="58" applyFont="1" applyFill="1" applyAlignment="1">
      <alignment horizontal="center"/>
      <protection/>
    </xf>
    <xf numFmtId="0" fontId="6" fillId="0" borderId="20" xfId="58" applyFont="1" applyFill="1" applyBorder="1">
      <alignment/>
      <protection/>
    </xf>
    <xf numFmtId="0" fontId="6" fillId="0" borderId="18" xfId="58" applyFont="1" applyFill="1" applyBorder="1" applyAlignment="1">
      <alignment horizontal="center"/>
      <protection/>
    </xf>
    <xf numFmtId="170" fontId="6" fillId="0" borderId="18" xfId="42" applyNumberFormat="1" applyFont="1" applyFill="1" applyBorder="1" applyAlignment="1">
      <alignment/>
    </xf>
    <xf numFmtId="0" fontId="6" fillId="0" borderId="22" xfId="58" applyFont="1" applyFill="1" applyBorder="1">
      <alignment/>
      <protection/>
    </xf>
    <xf numFmtId="0" fontId="6" fillId="0" borderId="0" xfId="58" applyFont="1" applyFill="1" applyBorder="1" applyAlignment="1">
      <alignment horizontal="center"/>
      <protection/>
    </xf>
    <xf numFmtId="0" fontId="6" fillId="0" borderId="24" xfId="58" applyFont="1" applyFill="1" applyBorder="1">
      <alignment/>
      <protection/>
    </xf>
    <xf numFmtId="0" fontId="6" fillId="0" borderId="12" xfId="58" applyFont="1" applyFill="1" applyBorder="1" applyAlignment="1">
      <alignment horizontal="center"/>
      <protection/>
    </xf>
    <xf numFmtId="170" fontId="6" fillId="0" borderId="12" xfId="42" applyNumberFormat="1" applyFont="1" applyFill="1" applyBorder="1" applyAlignment="1">
      <alignment/>
    </xf>
    <xf numFmtId="0" fontId="6" fillId="0" borderId="27" xfId="42" applyNumberFormat="1" applyFont="1" applyFill="1" applyBorder="1" applyAlignment="1" quotePrefix="1">
      <alignment/>
    </xf>
    <xf numFmtId="170" fontId="6" fillId="0" borderId="23" xfId="42" applyNumberFormat="1" applyFont="1" applyFill="1" applyBorder="1" applyAlignment="1">
      <alignment/>
    </xf>
    <xf numFmtId="170" fontId="6" fillId="0" borderId="29" xfId="42" applyNumberFormat="1" applyFont="1" applyFill="1" applyBorder="1" applyAlignment="1">
      <alignment/>
    </xf>
    <xf numFmtId="0" fontId="6" fillId="0" borderId="24" xfId="0" applyFont="1" applyFill="1" applyBorder="1" applyAlignment="1">
      <alignment/>
    </xf>
    <xf numFmtId="0" fontId="6" fillId="0" borderId="12" xfId="58" applyFont="1" applyFill="1" applyBorder="1">
      <alignment/>
      <protection/>
    </xf>
    <xf numFmtId="0" fontId="6" fillId="0" borderId="27" xfId="58" applyFont="1" applyFill="1" applyBorder="1">
      <alignment/>
      <protection/>
    </xf>
    <xf numFmtId="0" fontId="6" fillId="0" borderId="0" xfId="0" applyFont="1" applyFill="1" applyBorder="1" applyAlignment="1">
      <alignment/>
    </xf>
    <xf numFmtId="0" fontId="6" fillId="0" borderId="0" xfId="58" applyFont="1" applyFill="1" applyBorder="1">
      <alignment/>
      <protection/>
    </xf>
    <xf numFmtId="170" fontId="6" fillId="0" borderId="15" xfId="42" applyNumberFormat="1" applyFont="1" applyFill="1" applyBorder="1" applyAlignment="1">
      <alignment/>
    </xf>
    <xf numFmtId="170" fontId="0" fillId="34" borderId="0" xfId="42" applyNumberFormat="1" applyFont="1" applyFill="1" applyAlignment="1">
      <alignment/>
    </xf>
    <xf numFmtId="170" fontId="0" fillId="34" borderId="18" xfId="42" applyNumberFormat="1" applyFont="1" applyFill="1" applyBorder="1" applyAlignment="1">
      <alignment/>
    </xf>
    <xf numFmtId="170" fontId="0" fillId="34" borderId="21" xfId="42" applyNumberFormat="1" applyFont="1" applyFill="1" applyBorder="1" applyAlignment="1">
      <alignment/>
    </xf>
    <xf numFmtId="170" fontId="0" fillId="34" borderId="23" xfId="42" applyNumberFormat="1" applyFont="1" applyFill="1" applyBorder="1" applyAlignment="1">
      <alignment/>
    </xf>
    <xf numFmtId="170" fontId="0" fillId="34" borderId="11" xfId="42" applyNumberFormat="1" applyFont="1" applyFill="1" applyBorder="1" applyAlignment="1">
      <alignment/>
    </xf>
    <xf numFmtId="170" fontId="0" fillId="34" borderId="0" xfId="42" applyNumberFormat="1" applyFont="1" applyFill="1" applyBorder="1" applyAlignment="1">
      <alignment horizontal="center"/>
    </xf>
    <xf numFmtId="43" fontId="0" fillId="34" borderId="20" xfId="42" applyFont="1" applyFill="1" applyBorder="1" applyAlignment="1">
      <alignment/>
    </xf>
    <xf numFmtId="43" fontId="0" fillId="34" borderId="18" xfId="42" applyFont="1" applyFill="1" applyBorder="1" applyAlignment="1">
      <alignment horizontal="center"/>
    </xf>
    <xf numFmtId="43" fontId="0" fillId="34" borderId="22" xfId="42" applyFont="1" applyFill="1" applyBorder="1" applyAlignment="1">
      <alignment/>
    </xf>
    <xf numFmtId="43" fontId="0" fillId="34" borderId="0" xfId="42" applyFont="1" applyFill="1" applyBorder="1" applyAlignment="1">
      <alignment horizontal="center"/>
    </xf>
    <xf numFmtId="43" fontId="0" fillId="34" borderId="24" xfId="42" applyFont="1" applyFill="1" applyBorder="1" applyAlignment="1">
      <alignment/>
    </xf>
    <xf numFmtId="43" fontId="0" fillId="34" borderId="12" xfId="42" applyFont="1" applyFill="1" applyBorder="1" applyAlignment="1">
      <alignment horizontal="center"/>
    </xf>
    <xf numFmtId="43" fontId="0" fillId="34" borderId="12" xfId="42" applyFont="1" applyFill="1" applyBorder="1" applyAlignment="1">
      <alignment/>
    </xf>
    <xf numFmtId="170" fontId="0" fillId="34" borderId="25" xfId="42" applyNumberFormat="1" applyFont="1" applyFill="1" applyBorder="1" applyAlignment="1">
      <alignment/>
    </xf>
    <xf numFmtId="170" fontId="6" fillId="0" borderId="21" xfId="42" applyNumberFormat="1" applyFont="1" applyFill="1" applyBorder="1" applyAlignment="1">
      <alignment horizontal="center"/>
    </xf>
    <xf numFmtId="0" fontId="1" fillId="0" borderId="21" xfId="0" applyFont="1" applyFill="1" applyBorder="1" applyAlignment="1">
      <alignment horizontal="center"/>
    </xf>
    <xf numFmtId="0" fontId="6" fillId="0" borderId="23" xfId="42" applyNumberFormat="1" applyFont="1" applyFill="1" applyBorder="1" applyAlignment="1" quotePrefix="1">
      <alignment/>
    </xf>
    <xf numFmtId="15" fontId="1" fillId="0" borderId="23" xfId="0" applyNumberFormat="1" applyFont="1" applyFill="1" applyBorder="1" applyAlignment="1">
      <alignment horizontal="center"/>
    </xf>
    <xf numFmtId="0" fontId="6" fillId="0" borderId="22" xfId="58" applyFont="1" applyFill="1" applyBorder="1" quotePrefix="1">
      <alignment/>
      <protection/>
    </xf>
    <xf numFmtId="170" fontId="0" fillId="0" borderId="18" xfId="42" applyNumberFormat="1" applyFont="1" applyFill="1" applyBorder="1" applyAlignment="1">
      <alignment/>
    </xf>
    <xf numFmtId="170" fontId="0" fillId="0" borderId="12" xfId="42" applyNumberFormat="1" applyFont="1" applyFill="1" applyBorder="1" applyAlignment="1">
      <alignment/>
    </xf>
    <xf numFmtId="170" fontId="0" fillId="33" borderId="0" xfId="61" applyNumberFormat="1" applyFont="1" applyFill="1" applyBorder="1" applyAlignment="1">
      <alignment/>
    </xf>
    <xf numFmtId="170" fontId="0" fillId="0" borderId="0" xfId="42" applyNumberFormat="1" applyFont="1" applyFill="1" applyBorder="1" applyAlignment="1">
      <alignment horizontal="center"/>
    </xf>
    <xf numFmtId="170" fontId="0" fillId="34" borderId="12" xfId="42" applyNumberFormat="1" applyFont="1" applyFill="1" applyBorder="1" applyAlignment="1">
      <alignment/>
    </xf>
    <xf numFmtId="170" fontId="0" fillId="34" borderId="13" xfId="42" applyNumberFormat="1" applyFont="1" applyFill="1" applyBorder="1" applyAlignment="1">
      <alignment/>
    </xf>
    <xf numFmtId="170" fontId="0" fillId="34" borderId="14" xfId="42" applyNumberFormat="1" applyFont="1" applyFill="1" applyBorder="1" applyAlignment="1">
      <alignment/>
    </xf>
    <xf numFmtId="170" fontId="0" fillId="34" borderId="15" xfId="42" applyNumberFormat="1" applyFont="1" applyFill="1" applyBorder="1" applyAlignment="1">
      <alignment/>
    </xf>
    <xf numFmtId="170" fontId="0" fillId="34" borderId="16" xfId="42" applyNumberFormat="1" applyFont="1" applyFill="1" applyBorder="1" applyAlignment="1">
      <alignment/>
    </xf>
    <xf numFmtId="170" fontId="0" fillId="34" borderId="0" xfId="42" applyNumberFormat="1" applyFont="1" applyFill="1" applyBorder="1" applyAlignment="1">
      <alignment/>
    </xf>
    <xf numFmtId="170" fontId="0" fillId="34" borderId="17" xfId="42" applyNumberFormat="1" applyFont="1" applyFill="1" applyBorder="1" applyAlignment="1">
      <alignment/>
    </xf>
    <xf numFmtId="170" fontId="1" fillId="34" borderId="0" xfId="42" applyNumberFormat="1" applyFont="1" applyFill="1" applyAlignment="1">
      <alignment/>
    </xf>
    <xf numFmtId="170" fontId="0" fillId="34" borderId="18" xfId="42" applyNumberFormat="1" applyFont="1" applyFill="1" applyBorder="1" applyAlignment="1">
      <alignment/>
    </xf>
    <xf numFmtId="170" fontId="0" fillId="34" borderId="20" xfId="42" applyNumberFormat="1" applyFont="1" applyFill="1" applyBorder="1" applyAlignment="1">
      <alignment/>
    </xf>
    <xf numFmtId="170" fontId="0" fillId="34" borderId="22" xfId="42" applyNumberFormat="1" applyFont="1" applyFill="1" applyBorder="1" applyAlignment="1">
      <alignment/>
    </xf>
    <xf numFmtId="170" fontId="0" fillId="34" borderId="24" xfId="42" applyNumberFormat="1" applyFont="1" applyFill="1" applyBorder="1" applyAlignment="1">
      <alignment/>
    </xf>
    <xf numFmtId="0" fontId="0" fillId="0" borderId="0" xfId="58" applyFont="1" applyFill="1" applyAlignment="1" quotePrefix="1">
      <alignment horizontal="justify" vertical="top"/>
      <protection/>
    </xf>
    <xf numFmtId="170" fontId="0" fillId="33" borderId="0" xfId="61" applyNumberFormat="1" applyFont="1" applyFill="1" applyAlignment="1">
      <alignment/>
    </xf>
    <xf numFmtId="3" fontId="0" fillId="0" borderId="0" xfId="0" applyNumberFormat="1" applyFont="1" applyFill="1" applyAlignment="1">
      <alignment/>
    </xf>
    <xf numFmtId="0" fontId="1" fillId="0" borderId="0" xfId="0" applyFont="1" applyFill="1" applyAlignment="1">
      <alignment horizontal="center"/>
    </xf>
    <xf numFmtId="0" fontId="0" fillId="0" borderId="0" xfId="58" applyNumberFormat="1" applyFont="1" applyFill="1" applyAlignment="1">
      <alignment horizontal="justify" vertical="top" wrapText="1"/>
      <protection/>
    </xf>
    <xf numFmtId="41" fontId="1" fillId="0" borderId="0" xfId="0" applyNumberFormat="1" applyFont="1" applyFill="1" applyBorder="1" applyAlignment="1">
      <alignment/>
    </xf>
    <xf numFmtId="41" fontId="1" fillId="0" borderId="0" xfId="0" applyNumberFormat="1" applyFont="1" applyFill="1" applyBorder="1" applyAlignment="1">
      <alignment horizontal="center"/>
    </xf>
    <xf numFmtId="0" fontId="0" fillId="33" borderId="0" xfId="0" applyNumberFormat="1" applyFont="1" applyFill="1" applyAlignment="1">
      <alignment/>
    </xf>
    <xf numFmtId="170" fontId="0" fillId="0" borderId="0" xfId="0" applyNumberFormat="1" applyFont="1" applyFill="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6" fillId="0" borderId="17" xfId="42" applyNumberFormat="1" applyFont="1" applyFill="1" applyBorder="1" applyAlignment="1">
      <alignment/>
    </xf>
    <xf numFmtId="0" fontId="1" fillId="0" borderId="13" xfId="0" applyFont="1" applyFill="1" applyBorder="1" applyAlignment="1">
      <alignment horizontal="center"/>
    </xf>
    <xf numFmtId="15" fontId="1" fillId="0" borderId="15" xfId="0" applyNumberFormat="1" applyFont="1" applyFill="1" applyBorder="1" applyAlignment="1" quotePrefix="1">
      <alignment horizontal="center"/>
    </xf>
    <xf numFmtId="15" fontId="1" fillId="0" borderId="23" xfId="0" applyNumberFormat="1" applyFont="1" applyFill="1" applyBorder="1" applyAlignment="1" quotePrefix="1">
      <alignment horizontal="center"/>
    </xf>
    <xf numFmtId="170" fontId="1" fillId="0" borderId="0" xfId="42" applyNumberFormat="1" applyFont="1" applyFill="1" applyBorder="1" applyAlignment="1">
      <alignment/>
    </xf>
    <xf numFmtId="170" fontId="0" fillId="0" borderId="0" xfId="42" applyNumberFormat="1" applyFont="1" applyFill="1" applyBorder="1" applyAlignment="1">
      <alignment/>
    </xf>
    <xf numFmtId="0" fontId="0" fillId="33" borderId="0" xfId="0" applyFont="1" applyFill="1" applyAlignment="1">
      <alignment wrapText="1"/>
    </xf>
    <xf numFmtId="0" fontId="6" fillId="0" borderId="0" xfId="58" applyFont="1" applyFill="1" applyAlignment="1">
      <alignment vertical="top" wrapText="1"/>
      <protection/>
    </xf>
    <xf numFmtId="0" fontId="0" fillId="33" borderId="0" xfId="58" applyFont="1" applyFill="1" applyAlignment="1">
      <alignment horizontal="justify" wrapText="1"/>
      <protection/>
    </xf>
    <xf numFmtId="0" fontId="17" fillId="0" borderId="0" xfId="0" applyFont="1" applyAlignment="1">
      <alignment horizontal="justify" vertical="center"/>
    </xf>
    <xf numFmtId="0" fontId="11" fillId="33" borderId="0" xfId="58" applyFont="1" applyFill="1" applyAlignment="1">
      <alignment horizontal="justify" wrapText="1"/>
      <protection/>
    </xf>
    <xf numFmtId="0" fontId="18" fillId="0" borderId="0" xfId="0" applyFont="1" applyAlignment="1">
      <alignment vertical="center"/>
    </xf>
    <xf numFmtId="170" fontId="6" fillId="0" borderId="0" xfId="58" applyNumberFormat="1" applyFont="1" applyFill="1" applyBorder="1">
      <alignment/>
      <protection/>
    </xf>
    <xf numFmtId="0" fontId="6" fillId="33" borderId="0" xfId="58" applyFont="1" applyFill="1">
      <alignment/>
      <protection/>
    </xf>
    <xf numFmtId="170" fontId="0" fillId="34" borderId="15" xfId="42" applyNumberFormat="1" applyFont="1" applyFill="1" applyBorder="1" applyAlignment="1">
      <alignment/>
    </xf>
    <xf numFmtId="37" fontId="0" fillId="34" borderId="0" xfId="0" applyNumberFormat="1" applyFont="1" applyFill="1" applyBorder="1" applyAlignment="1">
      <alignment/>
    </xf>
    <xf numFmtId="170" fontId="0" fillId="0" borderId="14" xfId="42" applyNumberFormat="1" applyFont="1" applyFill="1" applyBorder="1" applyAlignment="1">
      <alignment/>
    </xf>
    <xf numFmtId="0" fontId="6" fillId="0" borderId="0" xfId="58" applyFont="1" applyFill="1" applyAlignment="1">
      <alignment horizontal="justify" vertical="top"/>
      <protection/>
    </xf>
    <xf numFmtId="0" fontId="6" fillId="0" borderId="0" xfId="58" applyFont="1" applyFill="1" applyAlignment="1">
      <alignment horizontal="justify" vertical="top"/>
      <protection/>
    </xf>
    <xf numFmtId="0" fontId="0" fillId="33" borderId="0" xfId="0" applyFont="1" applyFill="1" applyAlignment="1">
      <alignment horizontal="justify"/>
    </xf>
    <xf numFmtId="0" fontId="0" fillId="33" borderId="0" xfId="0" applyFont="1" applyFill="1" applyAlignment="1">
      <alignment horizontal="center"/>
    </xf>
    <xf numFmtId="0" fontId="8" fillId="33" borderId="0" xfId="0" applyFont="1" applyFill="1" applyAlignment="1">
      <alignment horizontal="center"/>
    </xf>
    <xf numFmtId="0" fontId="1" fillId="33" borderId="0" xfId="0" applyFont="1" applyFill="1" applyAlignment="1">
      <alignment horizontal="center"/>
    </xf>
    <xf numFmtId="0" fontId="8" fillId="33" borderId="0" xfId="0" applyFont="1" applyFill="1" applyAlignment="1">
      <alignment horizontal="center"/>
    </xf>
    <xf numFmtId="0" fontId="0" fillId="33" borderId="0" xfId="0" applyFont="1" applyFill="1" applyAlignment="1">
      <alignment horizontal="left" vertical="top" wrapText="1"/>
    </xf>
    <xf numFmtId="0" fontId="1" fillId="33" borderId="0" xfId="0" applyFont="1" applyFill="1" applyAlignment="1">
      <alignment horizontal="center"/>
    </xf>
    <xf numFmtId="0" fontId="1" fillId="33" borderId="0" xfId="0" applyFont="1" applyFill="1" applyBorder="1" applyAlignment="1">
      <alignment horizontal="center"/>
    </xf>
    <xf numFmtId="0" fontId="10" fillId="33" borderId="0" xfId="0" applyFont="1" applyFill="1" applyAlignment="1">
      <alignment horizontal="center"/>
    </xf>
    <xf numFmtId="0" fontId="12" fillId="33" borderId="0" xfId="0" applyFont="1" applyFill="1" applyAlignment="1">
      <alignment horizontal="justify"/>
    </xf>
    <xf numFmtId="0" fontId="0" fillId="33" borderId="0" xfId="0" applyFont="1" applyFill="1" applyAlignment="1">
      <alignment horizontal="center"/>
    </xf>
    <xf numFmtId="0" fontId="9" fillId="33" borderId="0" xfId="0" applyFont="1" applyFill="1" applyAlignment="1">
      <alignment horizontal="center"/>
    </xf>
    <xf numFmtId="0" fontId="0" fillId="33" borderId="0" xfId="0" applyFont="1" applyFill="1" applyAlignment="1">
      <alignment horizontal="left" wrapText="1"/>
    </xf>
    <xf numFmtId="0" fontId="6" fillId="33" borderId="0" xfId="0" applyFont="1" applyFill="1" applyAlignment="1">
      <alignment horizontal="left" wrapText="1"/>
    </xf>
    <xf numFmtId="0" fontId="7" fillId="33" borderId="0" xfId="0" applyFont="1" applyFill="1" applyAlignment="1">
      <alignment horizontal="left" wrapText="1"/>
    </xf>
    <xf numFmtId="0" fontId="0" fillId="33" borderId="0" xfId="58" applyFont="1" applyFill="1" applyAlignment="1">
      <alignment horizontal="justify" vertical="top"/>
      <protection/>
    </xf>
    <xf numFmtId="0" fontId="0" fillId="0" borderId="0" xfId="58" applyFont="1" applyFill="1" applyAlignment="1">
      <alignment horizontal="left" vertical="top"/>
      <protection/>
    </xf>
    <xf numFmtId="0" fontId="0" fillId="0" borderId="0" xfId="58" applyFont="1" applyFill="1" applyAlignment="1">
      <alignment horizontal="left" vertical="top" wrapText="1"/>
      <protection/>
    </xf>
    <xf numFmtId="0" fontId="0" fillId="0" borderId="0" xfId="58" applyNumberFormat="1" applyFont="1" applyFill="1" applyAlignment="1">
      <alignment horizontal="left" vertical="top"/>
      <protection/>
    </xf>
    <xf numFmtId="0" fontId="0" fillId="33" borderId="0" xfId="58" applyFont="1" applyFill="1" applyBorder="1" applyAlignment="1">
      <alignment horizontal="justify" vertical="top"/>
      <protection/>
    </xf>
    <xf numFmtId="0" fontId="0" fillId="33" borderId="0" xfId="58" applyFont="1" applyFill="1" applyAlignment="1">
      <alignment wrapText="1"/>
      <protection/>
    </xf>
    <xf numFmtId="0" fontId="0" fillId="33" borderId="0" xfId="58" applyFont="1" applyFill="1" applyAlignment="1">
      <alignment horizontal="justify" wrapText="1"/>
      <protection/>
    </xf>
    <xf numFmtId="0" fontId="17" fillId="0" borderId="0" xfId="0" applyFont="1" applyAlignment="1">
      <alignment horizontal="justify" vertical="center"/>
    </xf>
    <xf numFmtId="0" fontId="0" fillId="33" borderId="0" xfId="57" applyFont="1" applyFill="1" applyAlignment="1">
      <alignment horizontal="justify" vertical="top"/>
      <protection/>
    </xf>
    <xf numFmtId="0" fontId="0" fillId="33" borderId="0" xfId="0" applyFill="1" applyAlignment="1">
      <alignment horizontal="justify" vertical="top"/>
    </xf>
    <xf numFmtId="0" fontId="0" fillId="33" borderId="0" xfId="0" applyFill="1" applyAlignment="1">
      <alignment/>
    </xf>
    <xf numFmtId="0" fontId="0" fillId="0" borderId="0" xfId="0" applyFont="1" applyFill="1" applyAlignment="1">
      <alignment horizontal="justify" vertical="top"/>
    </xf>
    <xf numFmtId="0" fontId="1" fillId="0" borderId="0" xfId="0" applyFont="1" applyFill="1" applyAlignment="1">
      <alignment horizontal="center"/>
    </xf>
    <xf numFmtId="0" fontId="0" fillId="0" borderId="0" xfId="58" applyFont="1" applyFill="1" applyAlignment="1">
      <alignment horizontal="justify" vertical="top"/>
      <protection/>
    </xf>
    <xf numFmtId="0" fontId="0" fillId="33" borderId="0" xfId="58" applyFont="1" applyFill="1" applyAlignment="1">
      <alignment horizontal="justify" vertical="top" wrapText="1"/>
      <protection/>
    </xf>
    <xf numFmtId="0" fontId="1" fillId="0" borderId="0" xfId="0" applyFont="1" applyFill="1" applyBorder="1" applyAlignment="1">
      <alignment horizontal="center"/>
    </xf>
    <xf numFmtId="0" fontId="0" fillId="0" borderId="0" xfId="58" applyFont="1" applyFill="1" applyAlignment="1">
      <alignment horizontal="justify" wrapText="1"/>
      <protection/>
    </xf>
    <xf numFmtId="0" fontId="0" fillId="0" borderId="0" xfId="0" applyFill="1" applyAlignment="1">
      <alignment horizontal="justify"/>
    </xf>
    <xf numFmtId="0" fontId="6" fillId="0" borderId="0" xfId="58" applyFont="1" applyFill="1" applyAlignment="1">
      <alignment horizontal="justify" vertical="top" wrapText="1"/>
      <protection/>
    </xf>
    <xf numFmtId="0" fontId="0" fillId="33" borderId="0" xfId="58" applyFont="1" applyFill="1" applyAlignment="1">
      <alignment horizontal="left" vertical="top"/>
      <protection/>
    </xf>
    <xf numFmtId="0" fontId="1" fillId="0" borderId="0" xfId="58" applyFont="1" applyFill="1" applyAlignment="1">
      <alignment horizontal="justify" vertical="top"/>
      <protection/>
    </xf>
    <xf numFmtId="0" fontId="1" fillId="33" borderId="0" xfId="58" applyFont="1" applyFill="1" applyAlignment="1">
      <alignment horizontal="left" vertical="top"/>
      <protection/>
    </xf>
    <xf numFmtId="0" fontId="6" fillId="0" borderId="0" xfId="58" applyFont="1" applyFill="1" applyAlignment="1">
      <alignment vertical="top" wrapText="1"/>
      <protection/>
    </xf>
    <xf numFmtId="0" fontId="1" fillId="0" borderId="0" xfId="0" applyFont="1" applyFill="1" applyBorder="1" applyAlignment="1">
      <alignment horizontal="center"/>
    </xf>
    <xf numFmtId="0" fontId="0" fillId="0" borderId="0" xfId="58" applyFont="1" applyFill="1" applyAlignment="1">
      <alignment horizontal="justify" vertical="top" wrapText="1"/>
      <protection/>
    </xf>
    <xf numFmtId="0" fontId="0" fillId="0" borderId="0" xfId="0" applyFont="1" applyFill="1" applyAlignment="1">
      <alignment horizontal="left"/>
    </xf>
    <xf numFmtId="0" fontId="1" fillId="33" borderId="0" xfId="0" applyFont="1" applyFill="1" applyBorder="1" applyAlignment="1">
      <alignment horizontal="center"/>
    </xf>
    <xf numFmtId="0" fontId="0" fillId="33" borderId="0" xfId="58" applyFont="1" applyFill="1" applyAlignment="1" quotePrefix="1">
      <alignment horizontal="left" vertical="top" wrapText="1"/>
      <protection/>
    </xf>
    <xf numFmtId="0" fontId="0" fillId="0" borderId="0" xfId="58" applyFont="1" applyFill="1" applyAlignment="1" quotePrefix="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tes" xfId="57"/>
    <cellStyle name="Normal_Sheet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9</xdr:row>
      <xdr:rowOff>19050</xdr:rowOff>
    </xdr:from>
    <xdr:to>
      <xdr:col>4</xdr:col>
      <xdr:colOff>28575</xdr:colOff>
      <xdr:row>9</xdr:row>
      <xdr:rowOff>19050</xdr:rowOff>
    </xdr:to>
    <xdr:sp>
      <xdr:nvSpPr>
        <xdr:cNvPr id="1" name="Line 1"/>
        <xdr:cNvSpPr>
          <a:spLocks/>
        </xdr:cNvSpPr>
      </xdr:nvSpPr>
      <xdr:spPr>
        <a:xfrm flipH="1">
          <a:off x="3305175" y="15144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9</xdr:row>
      <xdr:rowOff>9525</xdr:rowOff>
    </xdr:from>
    <xdr:to>
      <xdr:col>5</xdr:col>
      <xdr:colOff>647700</xdr:colOff>
      <xdr:row>9</xdr:row>
      <xdr:rowOff>9525</xdr:rowOff>
    </xdr:to>
    <xdr:sp>
      <xdr:nvSpPr>
        <xdr:cNvPr id="2" name="Line 2"/>
        <xdr:cNvSpPr>
          <a:spLocks/>
        </xdr:cNvSpPr>
      </xdr:nvSpPr>
      <xdr:spPr>
        <a:xfrm>
          <a:off x="4895850" y="15049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elina\Documents\new\Working%20Files\MQ\2011\Q2%202011\Q22011%20Quarterly%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nsolidated IS"/>
      <sheetName val="Balance Sheet"/>
      <sheetName val="Changes in Equity"/>
      <sheetName val="Cashflow"/>
      <sheetName val="Notes A"/>
      <sheetName val="Notes B"/>
    </sheetNames>
    <sheetDataSet>
      <sheetData sheetId="4">
        <row r="18">
          <cell r="D18">
            <v>2325870</v>
          </cell>
        </row>
        <row r="20">
          <cell r="D20">
            <v>194168</v>
          </cell>
        </row>
        <row r="23">
          <cell r="D23">
            <v>-150534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86" zoomScaleSheetLayoutView="86" zoomScalePageLayoutView="0" workbookViewId="0" topLeftCell="A1">
      <selection activeCell="D36" sqref="D36"/>
    </sheetView>
  </sheetViews>
  <sheetFormatPr defaultColWidth="9.140625" defaultRowHeight="12.75"/>
  <cols>
    <col min="1" max="1" width="2.7109375" style="2" customWidth="1"/>
    <col min="2" max="2" width="61.57421875" style="2" customWidth="1"/>
    <col min="3" max="3" width="15.7109375" style="2" customWidth="1"/>
    <col min="4" max="4" width="17.7109375" style="2" customWidth="1"/>
    <col min="5" max="5" width="2.7109375" style="2" customWidth="1"/>
    <col min="6" max="6" width="15.7109375" style="2" customWidth="1"/>
    <col min="7" max="7" width="17.7109375" style="2" customWidth="1"/>
    <col min="8" max="8" width="5.7109375" style="2" customWidth="1"/>
    <col min="9" max="16384" width="9.140625" style="2" customWidth="1"/>
  </cols>
  <sheetData>
    <row r="1" spans="1:7" ht="15.75">
      <c r="A1" s="330" t="s">
        <v>128</v>
      </c>
      <c r="B1" s="330"/>
      <c r="C1" s="330"/>
      <c r="D1" s="330"/>
      <c r="E1" s="330"/>
      <c r="F1" s="330"/>
      <c r="G1" s="330"/>
    </row>
    <row r="2" spans="1:7" ht="12.75">
      <c r="A2" s="331" t="s">
        <v>127</v>
      </c>
      <c r="B2" s="331"/>
      <c r="C2" s="331"/>
      <c r="D2" s="331"/>
      <c r="E2" s="331"/>
      <c r="F2" s="331"/>
      <c r="G2" s="331"/>
    </row>
    <row r="3" spans="1:7" ht="12.75">
      <c r="A3" s="329" t="s">
        <v>18</v>
      </c>
      <c r="B3" s="329"/>
      <c r="C3" s="329"/>
      <c r="D3" s="329"/>
      <c r="E3" s="329"/>
      <c r="F3" s="329"/>
      <c r="G3" s="329"/>
    </row>
    <row r="4" spans="1:7" ht="12.75">
      <c r="A4" s="3"/>
      <c r="B4" s="3"/>
      <c r="C4" s="3"/>
      <c r="D4" s="3"/>
      <c r="E4" s="3"/>
      <c r="F4" s="3"/>
      <c r="G4" s="3"/>
    </row>
    <row r="5" spans="1:7" ht="12.75">
      <c r="A5" s="3"/>
      <c r="B5" s="3"/>
      <c r="C5" s="3"/>
      <c r="D5" s="3"/>
      <c r="E5" s="3"/>
      <c r="F5" s="3"/>
      <c r="G5" s="3"/>
    </row>
    <row r="6" spans="1:7" ht="12.75">
      <c r="A6" s="331" t="s">
        <v>305</v>
      </c>
      <c r="B6" s="331"/>
      <c r="C6" s="331"/>
      <c r="D6" s="331"/>
      <c r="E6" s="331"/>
      <c r="F6" s="331"/>
      <c r="G6" s="331"/>
    </row>
    <row r="9" spans="3:7" ht="12.75">
      <c r="C9" s="331" t="s">
        <v>92</v>
      </c>
      <c r="D9" s="331"/>
      <c r="E9" s="58"/>
      <c r="F9" s="331" t="s">
        <v>93</v>
      </c>
      <c r="G9" s="331"/>
    </row>
    <row r="10" spans="3:7" ht="54.75" customHeight="1">
      <c r="C10" s="75" t="s">
        <v>94</v>
      </c>
      <c r="D10" s="75" t="s">
        <v>95</v>
      </c>
      <c r="E10" s="58"/>
      <c r="F10" s="75" t="s">
        <v>103</v>
      </c>
      <c r="G10" s="75" t="s">
        <v>96</v>
      </c>
    </row>
    <row r="11" spans="3:7" ht="12.75">
      <c r="C11" s="76">
        <f>'Consolidated IS'!D14</f>
        <v>41090</v>
      </c>
      <c r="D11" s="76">
        <f>'Consolidated IS'!E14</f>
        <v>40724</v>
      </c>
      <c r="E11" s="76"/>
      <c r="F11" s="76">
        <f>'Consolidated IS'!G14</f>
        <v>41090</v>
      </c>
      <c r="G11" s="76">
        <f>'Consolidated IS'!H14</f>
        <v>40724</v>
      </c>
    </row>
    <row r="12" spans="3:7" s="58" customFormat="1" ht="12.75">
      <c r="C12" s="77" t="s">
        <v>97</v>
      </c>
      <c r="D12" s="77" t="s">
        <v>97</v>
      </c>
      <c r="E12" s="1"/>
      <c r="F12" s="77" t="s">
        <v>97</v>
      </c>
      <c r="G12" s="77" t="s">
        <v>97</v>
      </c>
    </row>
    <row r="13" spans="1:4" ht="12.75">
      <c r="A13" s="3"/>
      <c r="C13" s="78"/>
      <c r="D13" s="78"/>
    </row>
    <row r="14" spans="1:7" ht="12.75">
      <c r="A14" s="3">
        <v>1</v>
      </c>
      <c r="B14" s="2" t="s">
        <v>29</v>
      </c>
      <c r="C14" s="16">
        <f>ROUND('Consolidated IS'!D17,-3)/1000</f>
        <v>9003</v>
      </c>
      <c r="D14" s="16">
        <f>ROUND('Consolidated IS'!E17,-3)/1000</f>
        <v>5272</v>
      </c>
      <c r="E14" s="16"/>
      <c r="F14" s="16">
        <f>ROUND('Consolidated IS'!G17,-3)/1000</f>
        <v>18353</v>
      </c>
      <c r="G14" s="16">
        <f>ROUND('Consolidated IS'!H17,-3)/1000</f>
        <v>11461</v>
      </c>
    </row>
    <row r="15" spans="1:7" ht="12.75">
      <c r="A15" s="3">
        <v>2</v>
      </c>
      <c r="B15" s="2" t="s">
        <v>273</v>
      </c>
      <c r="C15" s="16">
        <f>ROUND('Consolidated IS'!D29,-3)/1000</f>
        <v>607</v>
      </c>
      <c r="D15" s="16">
        <f>ROUND('Consolidated IS'!E29,-3)/1000</f>
        <v>-1660</v>
      </c>
      <c r="E15" s="16"/>
      <c r="F15" s="16">
        <f>ROUND('Consolidated IS'!G29,-3)/1000</f>
        <v>921</v>
      </c>
      <c r="G15" s="16">
        <f>ROUND('Consolidated IS'!H29,-3)/1000</f>
        <v>-2530</v>
      </c>
    </row>
    <row r="16" spans="1:7" ht="12.75">
      <c r="A16" s="3">
        <v>3</v>
      </c>
      <c r="B16" s="2" t="s">
        <v>313</v>
      </c>
      <c r="C16" s="192">
        <f>ROUND('Consolidated IS'!D33,-3)/1000</f>
        <v>607</v>
      </c>
      <c r="D16" s="192">
        <f>ROUND('Consolidated IS'!E33,-3)/1000</f>
        <v>-1660</v>
      </c>
      <c r="E16" s="192"/>
      <c r="F16" s="192">
        <f>ROUND('Consolidated IS'!G33,-3)/1000</f>
        <v>921</v>
      </c>
      <c r="G16" s="192">
        <f>ROUND('Consolidated IS'!H33,-3)/1000</f>
        <v>-2530</v>
      </c>
    </row>
    <row r="17" spans="1:7" ht="12.75">
      <c r="A17" s="3">
        <v>4</v>
      </c>
      <c r="B17" s="2" t="s">
        <v>314</v>
      </c>
      <c r="C17" s="192">
        <f>ROUND('Consolidated IS'!D45,-3)/1000</f>
        <v>661</v>
      </c>
      <c r="D17" s="192">
        <f>ROUND('Consolidated IS'!E45,-3)/1000</f>
        <v>-1766</v>
      </c>
      <c r="E17" s="192"/>
      <c r="F17" s="192">
        <f>ROUND('Consolidated IS'!G45,-3)/1000</f>
        <v>938</v>
      </c>
      <c r="G17" s="192">
        <f>ROUND('Consolidated IS'!H45,-3)/1000</f>
        <v>-2793</v>
      </c>
    </row>
    <row r="18" spans="1:7" ht="12.75">
      <c r="A18" s="3">
        <v>5</v>
      </c>
      <c r="B18" s="2" t="s">
        <v>315</v>
      </c>
      <c r="C18" s="193">
        <f>C36</f>
        <v>0.26</v>
      </c>
      <c r="D18" s="193">
        <f>D36</f>
        <v>-0.72</v>
      </c>
      <c r="E18" s="192"/>
      <c r="F18" s="193">
        <f>F36</f>
        <v>0.4</v>
      </c>
      <c r="G18" s="193">
        <f>G36</f>
        <v>-1.1</v>
      </c>
    </row>
    <row r="19" spans="1:7" ht="12.75">
      <c r="A19" s="3">
        <v>6</v>
      </c>
      <c r="B19" s="2" t="s">
        <v>316</v>
      </c>
      <c r="C19" s="194">
        <v>0</v>
      </c>
      <c r="D19" s="194">
        <v>0</v>
      </c>
      <c r="E19" s="192"/>
      <c r="F19" s="194">
        <v>0</v>
      </c>
      <c r="G19" s="79">
        <v>0</v>
      </c>
    </row>
    <row r="20" ht="12.75">
      <c r="A20" s="3"/>
    </row>
    <row r="21" spans="6:7" ht="42.75" customHeight="1">
      <c r="F21" s="75" t="s">
        <v>98</v>
      </c>
      <c r="G21" s="75" t="s">
        <v>99</v>
      </c>
    </row>
    <row r="22" spans="6:7" ht="12.75">
      <c r="F22" s="76">
        <f>F11</f>
        <v>41090</v>
      </c>
      <c r="G22" s="76">
        <v>40908</v>
      </c>
    </row>
    <row r="23" spans="1:7" ht="13.5" thickBot="1">
      <c r="A23" s="3">
        <v>7</v>
      </c>
      <c r="B23" s="2" t="s">
        <v>153</v>
      </c>
      <c r="D23" s="80"/>
      <c r="F23" s="181">
        <f>'Balance Sheet'!C53</f>
        <v>0.23</v>
      </c>
      <c r="G23" s="81">
        <f>'Balance Sheet'!D53</f>
        <v>0.22</v>
      </c>
    </row>
    <row r="25" ht="12.75">
      <c r="B25" s="2" t="s">
        <v>114</v>
      </c>
    </row>
    <row r="27" ht="12.75">
      <c r="B27" s="2" t="s">
        <v>180</v>
      </c>
    </row>
    <row r="28" spans="3:7" ht="12.75">
      <c r="C28" s="331" t="s">
        <v>92</v>
      </c>
      <c r="D28" s="331"/>
      <c r="E28" s="58"/>
      <c r="F28" s="331" t="s">
        <v>93</v>
      </c>
      <c r="G28" s="331"/>
    </row>
    <row r="29" spans="3:7" ht="38.25">
      <c r="C29" s="75" t="s">
        <v>94</v>
      </c>
      <c r="D29" s="75" t="s">
        <v>95</v>
      </c>
      <c r="E29" s="58"/>
      <c r="F29" s="75" t="s">
        <v>103</v>
      </c>
      <c r="G29" s="75" t="s">
        <v>96</v>
      </c>
    </row>
    <row r="30" spans="3:7" ht="12.75">
      <c r="C30" s="76">
        <f>C11</f>
        <v>41090</v>
      </c>
      <c r="D30" s="76">
        <f>D11</f>
        <v>40724</v>
      </c>
      <c r="E30" s="76"/>
      <c r="F30" s="76">
        <f>F11</f>
        <v>41090</v>
      </c>
      <c r="G30" s="76">
        <f>G11</f>
        <v>40724</v>
      </c>
    </row>
    <row r="32" spans="2:7" ht="13.5" thickBot="1">
      <c r="B32" s="2" t="s">
        <v>288</v>
      </c>
      <c r="C32" s="180">
        <f>'Consolidated IS'!D33</f>
        <v>606914</v>
      </c>
      <c r="D32" s="46">
        <f>'Consolidated IS'!E33</f>
        <v>-1659605</v>
      </c>
      <c r="E32" s="45"/>
      <c r="F32" s="180">
        <f>'Consolidated IS'!G33</f>
        <v>920891</v>
      </c>
      <c r="G32" s="46">
        <f>'Consolidated IS'!H33</f>
        <v>-2530421</v>
      </c>
    </row>
    <row r="34" spans="2:7" ht="12.75">
      <c r="B34" s="2" t="s">
        <v>186</v>
      </c>
      <c r="C34" s="174">
        <v>230562907</v>
      </c>
      <c r="D34" s="82">
        <v>230562907</v>
      </c>
      <c r="F34" s="82">
        <v>230562907</v>
      </c>
      <c r="G34" s="82">
        <v>230562907</v>
      </c>
    </row>
    <row r="35" spans="6:7" ht="12.75">
      <c r="F35" s="16"/>
      <c r="G35" s="16"/>
    </row>
    <row r="36" spans="2:7" ht="13.5" thickBot="1">
      <c r="B36" s="2" t="s">
        <v>289</v>
      </c>
      <c r="C36" s="181">
        <f>ROUND(C32/C34*100,2)</f>
        <v>0.26</v>
      </c>
      <c r="D36" s="83">
        <f>ROUND(D32/D34*100,2)</f>
        <v>-0.72</v>
      </c>
      <c r="F36" s="181">
        <f>ROUND(F32/F34*100,2)</f>
        <v>0.4</v>
      </c>
      <c r="G36" s="83">
        <f>ROUND(G32/G34*100,2)</f>
        <v>-1.1</v>
      </c>
    </row>
    <row r="37" spans="6:7" ht="12.75">
      <c r="F37" s="16"/>
      <c r="G37" s="16"/>
    </row>
  </sheetData>
  <sheetProtection/>
  <mergeCells count="8">
    <mergeCell ref="A3:G3"/>
    <mergeCell ref="A1:G1"/>
    <mergeCell ref="A6:G6"/>
    <mergeCell ref="A2:G2"/>
    <mergeCell ref="C28:D28"/>
    <mergeCell ref="F28:G28"/>
    <mergeCell ref="C9:D9"/>
    <mergeCell ref="F9:G9"/>
  </mergeCells>
  <printOptions/>
  <pageMargins left="0.4" right="0" top="1" bottom="0.5"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B1:V56"/>
  <sheetViews>
    <sheetView view="pageBreakPreview" zoomScaleSheetLayoutView="100" zoomScalePageLayoutView="0" workbookViewId="0" topLeftCell="A22">
      <selection activeCell="D45" sqref="D45"/>
    </sheetView>
  </sheetViews>
  <sheetFormatPr defaultColWidth="9.140625" defaultRowHeight="12.75"/>
  <cols>
    <col min="1" max="1" width="1.7109375" style="72" customWidth="1"/>
    <col min="2" max="2" width="2.7109375" style="72" customWidth="1"/>
    <col min="3" max="3" width="38.7109375" style="72" customWidth="1"/>
    <col min="4" max="5" width="16.7109375" style="48" customWidth="1"/>
    <col min="6" max="6" width="4.421875" style="48" customWidth="1"/>
    <col min="7" max="7" width="16.7109375" style="48" customWidth="1"/>
    <col min="8" max="8" width="18.140625" style="72" customWidth="1"/>
    <col min="9" max="9" width="3.28125" style="72" customWidth="1"/>
    <col min="10" max="10" width="14.00390625" style="107" customWidth="1"/>
    <col min="11" max="13" width="11.8515625" style="72" customWidth="1"/>
    <col min="14" max="19" width="9.140625" style="72" customWidth="1"/>
    <col min="20" max="20" width="11.8515625" style="72" customWidth="1"/>
    <col min="21" max="21" width="11.28125" style="72" customWidth="1"/>
    <col min="22" max="22" width="10.8515625" style="72" customWidth="1"/>
    <col min="23" max="16384" width="9.140625" style="72" customWidth="1"/>
  </cols>
  <sheetData>
    <row r="1" spans="2:10" s="48" customFormat="1" ht="15.75">
      <c r="B1" s="332" t="s">
        <v>128</v>
      </c>
      <c r="C1" s="332"/>
      <c r="D1" s="332"/>
      <c r="E1" s="332"/>
      <c r="F1" s="332"/>
      <c r="G1" s="332"/>
      <c r="H1" s="332"/>
      <c r="I1" s="51"/>
      <c r="J1" s="60"/>
    </row>
    <row r="2" spans="2:10" s="48" customFormat="1" ht="12.75">
      <c r="B2" s="334" t="s">
        <v>127</v>
      </c>
      <c r="C2" s="334"/>
      <c r="D2" s="334"/>
      <c r="E2" s="334"/>
      <c r="F2" s="334"/>
      <c r="G2" s="334"/>
      <c r="H2" s="334"/>
      <c r="I2" s="51"/>
      <c r="J2" s="60"/>
    </row>
    <row r="3" spans="2:10" s="48" customFormat="1" ht="12.75">
      <c r="B3" s="329" t="s">
        <v>18</v>
      </c>
      <c r="C3" s="329"/>
      <c r="D3" s="329"/>
      <c r="E3" s="329"/>
      <c r="F3" s="329"/>
      <c r="G3" s="329"/>
      <c r="H3" s="329"/>
      <c r="I3" s="84"/>
      <c r="J3" s="60"/>
    </row>
    <row r="4" spans="3:10" s="48" customFormat="1" ht="12.75">
      <c r="C4" s="51"/>
      <c r="D4" s="51"/>
      <c r="E4" s="51"/>
      <c r="F4" s="51"/>
      <c r="G4" s="51"/>
      <c r="H4" s="51"/>
      <c r="I4" s="51"/>
      <c r="J4" s="60"/>
    </row>
    <row r="5" spans="3:10" s="48" customFormat="1" ht="12.75">
      <c r="C5" s="334"/>
      <c r="D5" s="334"/>
      <c r="E5" s="334"/>
      <c r="F5" s="334"/>
      <c r="G5" s="334"/>
      <c r="H5" s="334"/>
      <c r="I5" s="51"/>
      <c r="J5" s="60"/>
    </row>
    <row r="6" spans="2:10" s="87" customFormat="1" ht="12.75">
      <c r="B6" s="331" t="s">
        <v>292</v>
      </c>
      <c r="C6" s="334"/>
      <c r="D6" s="334"/>
      <c r="E6" s="334"/>
      <c r="F6" s="334"/>
      <c r="G6" s="334"/>
      <c r="H6" s="334"/>
      <c r="I6" s="85"/>
      <c r="J6" s="86"/>
    </row>
    <row r="7" spans="2:10" s="48" customFormat="1" ht="12.75">
      <c r="B7" s="336" t="s">
        <v>19</v>
      </c>
      <c r="C7" s="336"/>
      <c r="D7" s="336"/>
      <c r="E7" s="336"/>
      <c r="F7" s="336"/>
      <c r="G7" s="336"/>
      <c r="H7" s="336"/>
      <c r="I7" s="54"/>
      <c r="J7" s="60"/>
    </row>
    <row r="8" spans="2:10" s="48" customFormat="1" ht="12.75">
      <c r="B8" s="55"/>
      <c r="C8" s="55"/>
      <c r="D8" s="55"/>
      <c r="E8" s="55"/>
      <c r="F8" s="55"/>
      <c r="G8" s="55"/>
      <c r="H8" s="55"/>
      <c r="I8" s="54"/>
      <c r="J8" s="60"/>
    </row>
    <row r="9" spans="4:10" s="48" customFormat="1" ht="12.75">
      <c r="D9" s="88"/>
      <c r="E9" s="88"/>
      <c r="F9" s="89"/>
      <c r="G9" s="90"/>
      <c r="I9" s="89"/>
      <c r="J9" s="60"/>
    </row>
    <row r="10" spans="4:11" s="48" customFormat="1" ht="12.75">
      <c r="D10" s="335" t="s">
        <v>102</v>
      </c>
      <c r="E10" s="335"/>
      <c r="F10" s="89"/>
      <c r="G10" s="335" t="s">
        <v>100</v>
      </c>
      <c r="H10" s="335"/>
      <c r="I10" s="89"/>
      <c r="J10" s="60"/>
      <c r="K10" s="91"/>
    </row>
    <row r="11" spans="4:11" s="48" customFormat="1" ht="12.75">
      <c r="D11" s="55" t="s">
        <v>20</v>
      </c>
      <c r="E11" s="55" t="s">
        <v>21</v>
      </c>
      <c r="F11" s="92"/>
      <c r="G11" s="55" t="s">
        <v>101</v>
      </c>
      <c r="H11" s="55" t="s">
        <v>21</v>
      </c>
      <c r="I11" s="92"/>
      <c r="J11" s="60"/>
      <c r="K11" s="88"/>
    </row>
    <row r="12" spans="4:11" s="48" customFormat="1" ht="12.75">
      <c r="D12" s="55" t="s">
        <v>22</v>
      </c>
      <c r="E12" s="55" t="s">
        <v>23</v>
      </c>
      <c r="F12" s="92"/>
      <c r="G12" s="55" t="s">
        <v>22</v>
      </c>
      <c r="H12" s="55" t="s">
        <v>24</v>
      </c>
      <c r="I12" s="92"/>
      <c r="J12" s="60"/>
      <c r="K12" s="88"/>
    </row>
    <row r="13" spans="4:22" s="48" customFormat="1" ht="12.75">
      <c r="D13" s="55" t="s">
        <v>25</v>
      </c>
      <c r="E13" s="55" t="s">
        <v>25</v>
      </c>
      <c r="F13" s="92"/>
      <c r="G13" s="55" t="s">
        <v>26</v>
      </c>
      <c r="H13" s="55" t="s">
        <v>27</v>
      </c>
      <c r="I13" s="92"/>
      <c r="J13" s="60"/>
      <c r="K13" s="88"/>
      <c r="T13" s="1" t="s">
        <v>236</v>
      </c>
      <c r="U13" s="1" t="s">
        <v>239</v>
      </c>
      <c r="V13" s="1" t="s">
        <v>240</v>
      </c>
    </row>
    <row r="14" spans="4:11" s="48" customFormat="1" ht="12.75">
      <c r="D14" s="93">
        <v>41090</v>
      </c>
      <c r="E14" s="93">
        <v>40724</v>
      </c>
      <c r="F14" s="94"/>
      <c r="G14" s="93">
        <f>D14</f>
        <v>41090</v>
      </c>
      <c r="H14" s="93">
        <f>E14</f>
        <v>40724</v>
      </c>
      <c r="I14" s="94"/>
      <c r="J14" s="60"/>
      <c r="K14" s="94"/>
    </row>
    <row r="15" spans="4:13" s="48" customFormat="1" ht="12.75">
      <c r="D15" s="55" t="s">
        <v>28</v>
      </c>
      <c r="E15" s="55" t="s">
        <v>28</v>
      </c>
      <c r="F15" s="92"/>
      <c r="G15" s="55" t="s">
        <v>28</v>
      </c>
      <c r="H15" s="55" t="s">
        <v>28</v>
      </c>
      <c r="I15" s="92"/>
      <c r="J15" s="60"/>
      <c r="K15" s="88"/>
      <c r="M15" s="64"/>
    </row>
    <row r="16" spans="4:14" s="48" customFormat="1" ht="12.75">
      <c r="D16" s="70"/>
      <c r="E16" s="88"/>
      <c r="F16" s="89"/>
      <c r="G16" s="232"/>
      <c r="H16" s="95"/>
      <c r="I16" s="89"/>
      <c r="J16" s="60"/>
      <c r="K16" s="70"/>
      <c r="L16" s="190"/>
      <c r="M16" s="64"/>
      <c r="N16" s="99"/>
    </row>
    <row r="17" spans="2:22" s="48" customFormat="1" ht="12.75">
      <c r="B17" s="91" t="s">
        <v>29</v>
      </c>
      <c r="C17" s="91"/>
      <c r="D17" s="60">
        <v>9003366</v>
      </c>
      <c r="E17" s="60">
        <v>5271599</v>
      </c>
      <c r="F17" s="95"/>
      <c r="G17" s="60">
        <v>18352926</v>
      </c>
      <c r="H17" s="60">
        <v>11460891</v>
      </c>
      <c r="I17" s="95"/>
      <c r="J17" s="60"/>
      <c r="K17" s="284"/>
      <c r="L17" s="99"/>
      <c r="M17" s="64"/>
      <c r="N17" s="99"/>
      <c r="T17" s="60"/>
      <c r="U17" s="60"/>
      <c r="V17" s="60"/>
    </row>
    <row r="18" spans="2:22" s="48" customFormat="1" ht="12.75">
      <c r="B18" s="91"/>
      <c r="C18" s="91"/>
      <c r="D18" s="60"/>
      <c r="E18" s="60"/>
      <c r="F18" s="95"/>
      <c r="G18" s="60"/>
      <c r="H18" s="60"/>
      <c r="I18" s="95"/>
      <c r="J18" s="99"/>
      <c r="K18" s="96"/>
      <c r="L18" s="99"/>
      <c r="M18" s="64"/>
      <c r="N18" s="99"/>
      <c r="T18" s="60"/>
      <c r="U18" s="60"/>
      <c r="V18" s="60"/>
    </row>
    <row r="19" spans="2:22" s="48" customFormat="1" ht="12.75">
      <c r="B19" s="91" t="s">
        <v>107</v>
      </c>
      <c r="C19" s="91"/>
      <c r="D19" s="177">
        <v>-7125730</v>
      </c>
      <c r="E19" s="177">
        <v>-5444342</v>
      </c>
      <c r="F19" s="95"/>
      <c r="G19" s="60">
        <v>-14135690</v>
      </c>
      <c r="H19" s="60">
        <v>-10929730</v>
      </c>
      <c r="I19" s="95"/>
      <c r="J19" s="60"/>
      <c r="K19" s="96"/>
      <c r="T19" s="60"/>
      <c r="U19" s="60"/>
      <c r="V19" s="177"/>
    </row>
    <row r="20" spans="2:22" s="48" customFormat="1" ht="12.75">
      <c r="B20" s="91"/>
      <c r="C20" s="91"/>
      <c r="D20" s="97"/>
      <c r="E20" s="97"/>
      <c r="F20" s="98"/>
      <c r="G20" s="183"/>
      <c r="H20" s="97"/>
      <c r="I20" s="98"/>
      <c r="J20" s="60"/>
      <c r="K20" s="96"/>
      <c r="T20" s="97"/>
      <c r="U20" s="97"/>
      <c r="V20" s="241"/>
    </row>
    <row r="21" spans="2:22" s="48" customFormat="1" ht="12.75">
      <c r="B21" s="35" t="s">
        <v>262</v>
      </c>
      <c r="C21" s="91"/>
      <c r="D21" s="60">
        <f>SUM(D17:D20)</f>
        <v>1877636</v>
      </c>
      <c r="E21" s="60">
        <f>SUM(E17:E20)</f>
        <v>-172743</v>
      </c>
      <c r="F21" s="98"/>
      <c r="G21" s="200">
        <f>SUM(G17:G20)</f>
        <v>4217236</v>
      </c>
      <c r="H21" s="60">
        <f>SUM(H17:H20)</f>
        <v>531161</v>
      </c>
      <c r="I21" s="98"/>
      <c r="J21" s="299"/>
      <c r="K21" s="99"/>
      <c r="L21" s="99"/>
      <c r="M21" s="99"/>
      <c r="N21" s="99"/>
      <c r="T21" s="60">
        <f>SUM(T17:T20)</f>
        <v>0</v>
      </c>
      <c r="U21" s="16">
        <f>SUM(U17:U20)</f>
        <v>0</v>
      </c>
      <c r="V21" s="16">
        <f>SUM(V17:V20)</f>
        <v>0</v>
      </c>
    </row>
    <row r="22" spans="2:21" s="48" customFormat="1" ht="12.75">
      <c r="B22" s="91"/>
      <c r="C22" s="91"/>
      <c r="D22" s="99"/>
      <c r="E22" s="99"/>
      <c r="F22" s="99"/>
      <c r="G22" s="233"/>
      <c r="H22" s="99"/>
      <c r="I22" s="98"/>
      <c r="J22" s="99"/>
      <c r="K22" s="99"/>
      <c r="T22" s="99"/>
      <c r="U22" s="60"/>
    </row>
    <row r="23" spans="2:22" s="48" customFormat="1" ht="12.75">
      <c r="B23" s="91" t="s">
        <v>132</v>
      </c>
      <c r="C23" s="91"/>
      <c r="D23" s="60">
        <v>88644</v>
      </c>
      <c r="E23" s="60">
        <v>79168</v>
      </c>
      <c r="F23" s="98"/>
      <c r="G23" s="60">
        <v>178563</v>
      </c>
      <c r="H23" s="60">
        <v>285112</v>
      </c>
      <c r="I23" s="98"/>
      <c r="J23" s="64"/>
      <c r="K23" s="96"/>
      <c r="M23" s="64"/>
      <c r="T23" s="60"/>
      <c r="U23" s="60"/>
      <c r="V23" s="60"/>
    </row>
    <row r="24" spans="2:22" s="48" customFormat="1" ht="12.75">
      <c r="B24" s="91"/>
      <c r="C24" s="91"/>
      <c r="D24" s="187"/>
      <c r="E24" s="187"/>
      <c r="F24" s="199"/>
      <c r="G24" s="187"/>
      <c r="H24" s="187"/>
      <c r="I24" s="98"/>
      <c r="J24" s="60"/>
      <c r="K24" s="96"/>
      <c r="T24" s="187"/>
      <c r="U24" s="60"/>
      <c r="V24" s="187"/>
    </row>
    <row r="25" spans="2:22" s="48" customFormat="1" ht="12.75">
      <c r="B25" s="91" t="s">
        <v>131</v>
      </c>
      <c r="C25" s="91"/>
      <c r="D25" s="200">
        <f>-1129868-135234</f>
        <v>-1265102</v>
      </c>
      <c r="E25" s="200">
        <v>-1465533</v>
      </c>
      <c r="F25" s="199"/>
      <c r="G25" s="60">
        <f>-2988762-308636</f>
        <v>-3297398</v>
      </c>
      <c r="H25" s="200">
        <v>-3152526</v>
      </c>
      <c r="I25" s="98"/>
      <c r="J25" s="64"/>
      <c r="K25" s="60"/>
      <c r="M25" s="64"/>
      <c r="T25" s="200"/>
      <c r="U25" s="60"/>
      <c r="V25" s="200"/>
    </row>
    <row r="26" spans="2:22" s="48" customFormat="1" ht="12.75">
      <c r="B26" s="91"/>
      <c r="C26" s="91"/>
      <c r="D26" s="187"/>
      <c r="E26" s="187"/>
      <c r="F26" s="199"/>
      <c r="G26" s="187"/>
      <c r="H26" s="187"/>
      <c r="I26" s="98"/>
      <c r="K26" s="60"/>
      <c r="T26" s="187"/>
      <c r="U26" s="60"/>
      <c r="V26" s="187"/>
    </row>
    <row r="27" spans="2:22" s="48" customFormat="1" ht="12.75">
      <c r="B27" s="91" t="s">
        <v>130</v>
      </c>
      <c r="C27" s="91"/>
      <c r="D27" s="200">
        <v>-94264</v>
      </c>
      <c r="E27" s="200">
        <v>-100497</v>
      </c>
      <c r="F27" s="199"/>
      <c r="G27" s="60">
        <v>-177510</v>
      </c>
      <c r="H27" s="200">
        <v>-194168</v>
      </c>
      <c r="I27" s="98"/>
      <c r="J27" s="60"/>
      <c r="K27" s="96"/>
      <c r="M27" s="64"/>
      <c r="T27" s="200"/>
      <c r="U27" s="60"/>
      <c r="V27" s="200"/>
    </row>
    <row r="28" spans="2:22" s="48" customFormat="1" ht="12.75">
      <c r="B28" s="91"/>
      <c r="C28" s="91"/>
      <c r="D28" s="183"/>
      <c r="E28" s="183"/>
      <c r="F28" s="199"/>
      <c r="G28" s="183"/>
      <c r="H28" s="97"/>
      <c r="I28" s="98"/>
      <c r="J28" s="60"/>
      <c r="K28" s="96"/>
      <c r="T28" s="183"/>
      <c r="U28" s="97"/>
      <c r="V28" s="183"/>
    </row>
    <row r="29" spans="2:22" s="48" customFormat="1" ht="12.75">
      <c r="B29" s="35" t="s">
        <v>273</v>
      </c>
      <c r="C29" s="91"/>
      <c r="D29" s="187">
        <f>SUM(D21:D28)</f>
        <v>606914</v>
      </c>
      <c r="E29" s="187">
        <f>SUM(E21:E28)</f>
        <v>-1659605</v>
      </c>
      <c r="F29" s="199"/>
      <c r="G29" s="187">
        <f>SUM(G21:G28)</f>
        <v>920891</v>
      </c>
      <c r="H29" s="43">
        <f>SUM(H21:H28)</f>
        <v>-2530421</v>
      </c>
      <c r="I29" s="98"/>
      <c r="J29" s="99"/>
      <c r="K29" s="99"/>
      <c r="L29" s="99"/>
      <c r="M29" s="99"/>
      <c r="N29" s="99"/>
      <c r="T29" s="187">
        <f>SUM(T21:T28)</f>
        <v>0</v>
      </c>
      <c r="U29" s="226">
        <f>SUM(U21:U28)</f>
        <v>0</v>
      </c>
      <c r="V29" s="226">
        <f>SUM(V21:V28)</f>
        <v>0</v>
      </c>
    </row>
    <row r="30" spans="2:21" s="48" customFormat="1" ht="12.75">
      <c r="B30" s="91"/>
      <c r="C30" s="91"/>
      <c r="D30" s="201"/>
      <c r="E30" s="201"/>
      <c r="F30" s="201"/>
      <c r="G30" s="201"/>
      <c r="H30" s="100"/>
      <c r="I30" s="98"/>
      <c r="J30" s="60"/>
      <c r="K30" s="96"/>
      <c r="T30" s="201"/>
      <c r="U30" s="60"/>
    </row>
    <row r="31" spans="2:22" s="48" customFormat="1" ht="12.75">
      <c r="B31" s="101" t="s">
        <v>189</v>
      </c>
      <c r="C31" s="91"/>
      <c r="D31" s="177">
        <v>0</v>
      </c>
      <c r="E31" s="177">
        <v>0</v>
      </c>
      <c r="F31" s="199"/>
      <c r="G31" s="60">
        <f>D31+T31</f>
        <v>0</v>
      </c>
      <c r="H31" s="200">
        <f>E31</f>
        <v>0</v>
      </c>
      <c r="I31" s="100"/>
      <c r="J31" s="190"/>
      <c r="K31" s="191"/>
      <c r="L31" s="190"/>
      <c r="M31" s="190"/>
      <c r="T31" s="177">
        <v>0</v>
      </c>
      <c r="U31" s="60"/>
      <c r="V31" s="200"/>
    </row>
    <row r="32" spans="2:21" s="48" customFormat="1" ht="12.75">
      <c r="B32" s="91"/>
      <c r="C32" s="91"/>
      <c r="D32" s="183"/>
      <c r="E32" s="183"/>
      <c r="F32" s="199"/>
      <c r="G32" s="183"/>
      <c r="H32" s="97"/>
      <c r="I32" s="98"/>
      <c r="J32" s="60"/>
      <c r="K32" s="96"/>
      <c r="T32" s="183"/>
      <c r="U32" s="97"/>
    </row>
    <row r="33" spans="2:22" s="48" customFormat="1" ht="13.5" thickBot="1">
      <c r="B33" s="35" t="s">
        <v>276</v>
      </c>
      <c r="C33" s="91"/>
      <c r="D33" s="176">
        <f>SUM(D29:D32)</f>
        <v>606914</v>
      </c>
      <c r="E33" s="44">
        <f>SUM(E29:E32)</f>
        <v>-1659605</v>
      </c>
      <c r="F33" s="102"/>
      <c r="G33" s="234">
        <f>SUM(G29:G32)</f>
        <v>920891</v>
      </c>
      <c r="H33" s="44">
        <f>SUM(H29:H32)</f>
        <v>-2530421</v>
      </c>
      <c r="I33" s="102"/>
      <c r="J33" s="60"/>
      <c r="K33" s="96"/>
      <c r="T33" s="176">
        <f>SUM(T29:T32)</f>
        <v>0</v>
      </c>
      <c r="U33" s="228">
        <f>SUM(U29:U32)</f>
        <v>0</v>
      </c>
      <c r="V33" s="228">
        <f>SUM(V29:V32)</f>
        <v>0</v>
      </c>
    </row>
    <row r="34" spans="2:11" s="48" customFormat="1" ht="13.5" thickTop="1">
      <c r="B34" s="91"/>
      <c r="C34" s="91"/>
      <c r="D34" s="102"/>
      <c r="E34" s="103"/>
      <c r="F34" s="102"/>
      <c r="G34" s="199"/>
      <c r="H34" s="104"/>
      <c r="I34" s="102"/>
      <c r="J34" s="60"/>
      <c r="K34" s="104"/>
    </row>
    <row r="35" spans="2:11" s="48" customFormat="1" ht="12.75">
      <c r="B35" s="35" t="s">
        <v>306</v>
      </c>
      <c r="C35" s="91"/>
      <c r="D35" s="98"/>
      <c r="E35" s="104"/>
      <c r="F35" s="102"/>
      <c r="G35" s="199"/>
      <c r="H35" s="104"/>
      <c r="I35" s="102"/>
      <c r="J35" s="60"/>
      <c r="K35" s="104"/>
    </row>
    <row r="36" spans="2:11" s="48" customFormat="1" ht="12.75">
      <c r="B36" s="35"/>
      <c r="C36" s="91"/>
      <c r="D36" s="98"/>
      <c r="E36" s="104"/>
      <c r="F36" s="102"/>
      <c r="G36" s="199"/>
      <c r="H36" s="104"/>
      <c r="I36" s="102"/>
      <c r="J36" s="60"/>
      <c r="K36" s="104"/>
    </row>
    <row r="37" spans="2:22" s="48" customFormat="1" ht="12.75">
      <c r="B37" s="48" t="s">
        <v>144</v>
      </c>
      <c r="C37" s="91"/>
      <c r="D37" s="175">
        <v>53675</v>
      </c>
      <c r="E37" s="175">
        <v>-106575</v>
      </c>
      <c r="F37" s="102"/>
      <c r="G37" s="60">
        <v>16972</v>
      </c>
      <c r="H37" s="96">
        <v>-262894</v>
      </c>
      <c r="I37" s="102"/>
      <c r="J37" s="60"/>
      <c r="K37" s="104"/>
      <c r="T37" s="175"/>
      <c r="U37" s="175"/>
      <c r="V37" s="175"/>
    </row>
    <row r="38" spans="3:22" s="48" customFormat="1" ht="12.75">
      <c r="C38" s="91"/>
      <c r="D38" s="43"/>
      <c r="E38" s="96"/>
      <c r="F38" s="102"/>
      <c r="G38" s="187"/>
      <c r="H38" s="104"/>
      <c r="I38" s="102"/>
      <c r="J38" s="60"/>
      <c r="K38" s="104"/>
      <c r="V38" s="241"/>
    </row>
    <row r="39" spans="2:21" s="48" customFormat="1" ht="12.75">
      <c r="B39" s="35" t="s">
        <v>307</v>
      </c>
      <c r="C39" s="91"/>
      <c r="D39" s="127"/>
      <c r="E39" s="127"/>
      <c r="F39" s="102"/>
      <c r="G39" s="196"/>
      <c r="H39" s="127"/>
      <c r="I39" s="102"/>
      <c r="J39" s="60"/>
      <c r="K39" s="104"/>
      <c r="T39" s="138"/>
      <c r="U39" s="138"/>
    </row>
    <row r="40" spans="2:22" s="48" customFormat="1" ht="12.75">
      <c r="B40" s="91" t="s">
        <v>229</v>
      </c>
      <c r="C40" s="91"/>
      <c r="D40" s="97">
        <f>SUM(D37:D39)</f>
        <v>53675</v>
      </c>
      <c r="E40" s="97">
        <f>SUM(E37:E39)</f>
        <v>-106575</v>
      </c>
      <c r="F40" s="102"/>
      <c r="G40" s="183">
        <f>SUM(G37:G39)</f>
        <v>16972</v>
      </c>
      <c r="H40" s="97">
        <f>SUM(H37:H39)</f>
        <v>-262894</v>
      </c>
      <c r="I40" s="102"/>
      <c r="J40" s="60"/>
      <c r="K40" s="104"/>
      <c r="T40" s="173">
        <f>SUM(T37:T39)</f>
        <v>0</v>
      </c>
      <c r="U40" s="173">
        <f>SUM(U37:U39)</f>
        <v>0</v>
      </c>
      <c r="V40" s="173">
        <f>SUM(V37:V39)</f>
        <v>0</v>
      </c>
    </row>
    <row r="41" spans="2:21" s="48" customFormat="1" ht="12.75">
      <c r="B41" s="91"/>
      <c r="C41" s="91"/>
      <c r="D41" s="102"/>
      <c r="E41" s="103"/>
      <c r="F41" s="102"/>
      <c r="G41" s="199"/>
      <c r="H41" s="104"/>
      <c r="I41" s="102"/>
      <c r="J41" s="60"/>
      <c r="K41" s="104"/>
      <c r="T41" s="229"/>
      <c r="U41" s="229"/>
    </row>
    <row r="42" spans="2:22" s="48" customFormat="1" ht="13.5" thickBot="1">
      <c r="B42" s="35" t="s">
        <v>274</v>
      </c>
      <c r="C42" s="91"/>
      <c r="D42" s="208">
        <f>D33+D40</f>
        <v>660589</v>
      </c>
      <c r="E42" s="208">
        <f>E33+E40</f>
        <v>-1766180</v>
      </c>
      <c r="F42" s="102"/>
      <c r="G42" s="235">
        <f>G33+G40</f>
        <v>937863</v>
      </c>
      <c r="H42" s="208">
        <f>H33+H40</f>
        <v>-2793315</v>
      </c>
      <c r="I42" s="102"/>
      <c r="J42" s="60"/>
      <c r="K42" s="104"/>
      <c r="T42" s="230">
        <f>T33+T40</f>
        <v>0</v>
      </c>
      <c r="U42" s="230">
        <f>U33+U40</f>
        <v>0</v>
      </c>
      <c r="V42" s="230">
        <f>V33+V40</f>
        <v>0</v>
      </c>
    </row>
    <row r="43" spans="2:21" s="48" customFormat="1" ht="13.5" thickTop="1">
      <c r="B43" s="35" t="s">
        <v>275</v>
      </c>
      <c r="C43" s="91"/>
      <c r="D43" s="102"/>
      <c r="E43" s="103"/>
      <c r="F43" s="102"/>
      <c r="G43" s="199"/>
      <c r="H43" s="104"/>
      <c r="I43" s="102"/>
      <c r="J43" s="60"/>
      <c r="K43" s="104"/>
      <c r="T43" s="229"/>
      <c r="U43" s="229"/>
    </row>
    <row r="44" spans="2:21" s="48" customFormat="1" ht="12.75">
      <c r="B44" s="91" t="s">
        <v>258</v>
      </c>
      <c r="C44" s="91"/>
      <c r="D44" s="102"/>
      <c r="E44" s="103"/>
      <c r="F44" s="102"/>
      <c r="G44" s="199"/>
      <c r="H44" s="104"/>
      <c r="I44" s="102"/>
      <c r="J44" s="60"/>
      <c r="K44" s="104"/>
      <c r="T44" s="229"/>
      <c r="U44" s="229"/>
    </row>
    <row r="45" spans="2:22" s="48" customFormat="1" ht="13.5" thickBot="1">
      <c r="B45" s="91" t="s">
        <v>234</v>
      </c>
      <c r="C45" s="91"/>
      <c r="D45" s="208">
        <f>D42</f>
        <v>660589</v>
      </c>
      <c r="E45" s="208">
        <f>E42</f>
        <v>-1766180</v>
      </c>
      <c r="F45" s="102"/>
      <c r="G45" s="235">
        <f>G42</f>
        <v>937863</v>
      </c>
      <c r="H45" s="208">
        <f>H42</f>
        <v>-2793315</v>
      </c>
      <c r="I45" s="102"/>
      <c r="J45" s="60"/>
      <c r="K45" s="104"/>
      <c r="T45" s="230">
        <f>T42</f>
        <v>0</v>
      </c>
      <c r="U45" s="230">
        <f>U42</f>
        <v>0</v>
      </c>
      <c r="V45" s="230">
        <f>V42</f>
        <v>0</v>
      </c>
    </row>
    <row r="46" spans="2:11" s="48" customFormat="1" ht="13.5" thickTop="1">
      <c r="B46" s="91"/>
      <c r="C46" s="91"/>
      <c r="D46" s="102"/>
      <c r="E46" s="103"/>
      <c r="F46" s="102"/>
      <c r="G46" s="199"/>
      <c r="H46" s="104"/>
      <c r="I46" s="102"/>
      <c r="J46" s="60"/>
      <c r="K46" s="104"/>
    </row>
    <row r="47" spans="2:11" ht="12.75">
      <c r="B47" s="105" t="s">
        <v>290</v>
      </c>
      <c r="C47" s="105"/>
      <c r="D47" s="91"/>
      <c r="E47" s="91"/>
      <c r="F47" s="91"/>
      <c r="G47" s="324"/>
      <c r="H47" s="105"/>
      <c r="I47" s="106"/>
      <c r="K47" s="105"/>
    </row>
    <row r="48" spans="3:11" ht="12.75">
      <c r="C48" s="108" t="s">
        <v>154</v>
      </c>
      <c r="D48" s="182">
        <f>Summary!C18</f>
        <v>0.26</v>
      </c>
      <c r="E48" s="109">
        <f>Summary!D18</f>
        <v>-0.72</v>
      </c>
      <c r="F48" s="110"/>
      <c r="G48" s="236">
        <f>Summary!F18</f>
        <v>0.4</v>
      </c>
      <c r="H48" s="111">
        <f>Summary!G18</f>
        <v>-1.1</v>
      </c>
      <c r="I48" s="112"/>
      <c r="K48" s="111"/>
    </row>
    <row r="49" spans="3:11" s="113" customFormat="1" ht="13.5" thickBot="1">
      <c r="C49" s="108" t="s">
        <v>129</v>
      </c>
      <c r="D49" s="114" t="s">
        <v>30</v>
      </c>
      <c r="E49" s="114" t="s">
        <v>30</v>
      </c>
      <c r="F49" s="91"/>
      <c r="G49" s="237" t="s">
        <v>30</v>
      </c>
      <c r="H49" s="115" t="s">
        <v>30</v>
      </c>
      <c r="I49" s="116"/>
      <c r="J49" s="117"/>
      <c r="K49" s="118"/>
    </row>
    <row r="50" spans="3:11" s="113" customFormat="1" ht="13.5" thickTop="1">
      <c r="C50" s="333"/>
      <c r="D50" s="333"/>
      <c r="E50" s="333"/>
      <c r="F50" s="333"/>
      <c r="G50" s="333"/>
      <c r="H50" s="333"/>
      <c r="I50" s="333"/>
      <c r="J50" s="117"/>
      <c r="K50" s="116"/>
    </row>
    <row r="51" spans="3:8" ht="12.75">
      <c r="C51" s="113"/>
      <c r="D51" s="109"/>
      <c r="E51" s="109"/>
      <c r="G51" s="109"/>
      <c r="H51" s="111"/>
    </row>
    <row r="52" spans="4:8" ht="12.75">
      <c r="D52" s="95"/>
      <c r="E52" s="95"/>
      <c r="G52" s="95"/>
      <c r="H52" s="119"/>
    </row>
    <row r="53" spans="3:8" ht="12.75">
      <c r="C53" s="120"/>
      <c r="D53" s="95"/>
      <c r="E53" s="95"/>
      <c r="G53" s="95"/>
      <c r="H53" s="119"/>
    </row>
    <row r="54" ht="12.75">
      <c r="C54" s="121"/>
    </row>
    <row r="55" ht="12.75">
      <c r="C55" s="121"/>
    </row>
    <row r="56" ht="12.75">
      <c r="C56" s="121"/>
    </row>
  </sheetData>
  <sheetProtection/>
  <mergeCells count="9">
    <mergeCell ref="B1:H1"/>
    <mergeCell ref="B3:H3"/>
    <mergeCell ref="C50:I50"/>
    <mergeCell ref="B2:H2"/>
    <mergeCell ref="C5:H5"/>
    <mergeCell ref="D10:E10"/>
    <mergeCell ref="G10:H10"/>
    <mergeCell ref="B6:H6"/>
    <mergeCell ref="B7:H7"/>
  </mergeCells>
  <printOptions horizontalCentered="1"/>
  <pageMargins left="0.5" right="0.25" top="0.75" bottom="0.5" header="0.5" footer="0.5"/>
  <pageSetup horizontalDpi="300" verticalDpi="300" orientation="portrait" paperSize="9" scale="82"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B1:I59"/>
  <sheetViews>
    <sheetView view="pageBreakPreview" zoomScaleSheetLayoutView="100" zoomScalePageLayoutView="0" workbookViewId="0" topLeftCell="A41">
      <selection activeCell="D52" sqref="D52"/>
    </sheetView>
  </sheetViews>
  <sheetFormatPr defaultColWidth="9.140625" defaultRowHeight="12.75"/>
  <cols>
    <col min="1" max="1" width="1.7109375" style="48" customWidth="1"/>
    <col min="2" max="2" width="55.28125" style="48" customWidth="1"/>
    <col min="3" max="3" width="15.7109375" style="60" customWidth="1"/>
    <col min="4" max="4" width="15.7109375" style="48" customWidth="1"/>
    <col min="5" max="5" width="5.8515625" style="48" customWidth="1"/>
    <col min="6" max="6" width="9.140625" style="48" customWidth="1"/>
    <col min="7" max="7" width="11.8515625" style="48" bestFit="1" customWidth="1"/>
    <col min="8" max="16384" width="9.140625" style="48" customWidth="1"/>
  </cols>
  <sheetData>
    <row r="1" spans="2:4" ht="15.75">
      <c r="B1" s="332" t="s">
        <v>128</v>
      </c>
      <c r="C1" s="332"/>
      <c r="D1" s="332"/>
    </row>
    <row r="2" spans="2:4" ht="12.75">
      <c r="B2" s="334" t="s">
        <v>127</v>
      </c>
      <c r="C2" s="334"/>
      <c r="D2" s="334"/>
    </row>
    <row r="3" spans="2:4" ht="12.75">
      <c r="B3" s="338" t="s">
        <v>18</v>
      </c>
      <c r="C3" s="338"/>
      <c r="D3" s="338"/>
    </row>
    <row r="4" spans="2:3" ht="12.75">
      <c r="B4" s="49"/>
      <c r="C4" s="50"/>
    </row>
    <row r="5" spans="2:4" ht="12.75">
      <c r="B5" s="51"/>
      <c r="C5" s="51"/>
      <c r="D5" s="51"/>
    </row>
    <row r="6" spans="2:4" s="52" customFormat="1" ht="12.75">
      <c r="B6" s="339" t="s">
        <v>293</v>
      </c>
      <c r="C6" s="339"/>
      <c r="D6" s="339"/>
    </row>
    <row r="7" spans="2:4" s="52" customFormat="1" ht="12.75">
      <c r="B7" s="336" t="s">
        <v>19</v>
      </c>
      <c r="C7" s="336"/>
      <c r="D7" s="336"/>
    </row>
    <row r="8" spans="2:4" s="52" customFormat="1" ht="12.75">
      <c r="B8" s="53"/>
      <c r="C8" s="54"/>
      <c r="D8" s="53"/>
    </row>
    <row r="9" spans="2:4" ht="12.75">
      <c r="B9" s="55"/>
      <c r="C9" s="56" t="s">
        <v>172</v>
      </c>
      <c r="D9" s="56" t="s">
        <v>173</v>
      </c>
    </row>
    <row r="10" spans="2:4" ht="12.75">
      <c r="B10" s="55"/>
      <c r="C10" s="56" t="s">
        <v>174</v>
      </c>
      <c r="D10" s="56" t="s">
        <v>174</v>
      </c>
    </row>
    <row r="11" spans="2:4" ht="12.75">
      <c r="B11" s="55"/>
      <c r="C11" s="57">
        <f>'Consolidated IS'!G14</f>
        <v>41090</v>
      </c>
      <c r="D11" s="57">
        <v>40908</v>
      </c>
    </row>
    <row r="12" spans="2:4" ht="12.75">
      <c r="B12" s="55"/>
      <c r="C12" s="56" t="s">
        <v>28</v>
      </c>
      <c r="D12" s="56" t="s">
        <v>28</v>
      </c>
    </row>
    <row r="13" spans="2:4" ht="12.75">
      <c r="B13" s="58" t="s">
        <v>118</v>
      </c>
      <c r="C13" s="285"/>
      <c r="D13" s="60"/>
    </row>
    <row r="14" spans="2:7" ht="12.75">
      <c r="B14" s="2" t="s">
        <v>119</v>
      </c>
      <c r="C14" s="263">
        <v>36963074</v>
      </c>
      <c r="D14" s="61">
        <v>33827438</v>
      </c>
      <c r="G14" s="64"/>
    </row>
    <row r="15" spans="2:7" ht="12.75" hidden="1">
      <c r="B15" s="2" t="s">
        <v>123</v>
      </c>
      <c r="C15" s="263"/>
      <c r="D15" s="61"/>
      <c r="G15" s="64"/>
    </row>
    <row r="16" spans="2:7" ht="12.75">
      <c r="B16" s="2" t="s">
        <v>120</v>
      </c>
      <c r="C16" s="286">
        <v>960221</v>
      </c>
      <c r="D16" s="62">
        <v>960221</v>
      </c>
      <c r="G16" s="64"/>
    </row>
    <row r="17" spans="2:4" ht="12.75">
      <c r="B17" s="49"/>
      <c r="C17" s="263">
        <f>SUM(C14:C16)</f>
        <v>37923295</v>
      </c>
      <c r="D17" s="61">
        <f>SUM(D14:D16)</f>
        <v>34787659</v>
      </c>
    </row>
    <row r="18" spans="2:4" ht="12.75">
      <c r="B18" s="49"/>
      <c r="C18" s="263"/>
      <c r="D18" s="61"/>
    </row>
    <row r="19" spans="2:4" ht="12.75">
      <c r="B19" s="49" t="s">
        <v>32</v>
      </c>
      <c r="C19" s="263"/>
      <c r="D19" s="61"/>
    </row>
    <row r="20" spans="2:7" ht="12.75">
      <c r="B20" s="48" t="s">
        <v>33</v>
      </c>
      <c r="C20" s="287">
        <v>666648</v>
      </c>
      <c r="D20" s="63">
        <v>1443798</v>
      </c>
      <c r="F20" s="64"/>
      <c r="G20" s="64"/>
    </row>
    <row r="21" spans="2:9" ht="12.75">
      <c r="B21" s="48" t="s">
        <v>0</v>
      </c>
      <c r="C21" s="288">
        <v>8887099</v>
      </c>
      <c r="D21" s="65">
        <v>8126214</v>
      </c>
      <c r="G21" s="64">
        <f aca="true" t="shared" si="0" ref="G21:G31">C21-D21</f>
        <v>760885</v>
      </c>
      <c r="I21" s="48" t="s">
        <v>255</v>
      </c>
    </row>
    <row r="22" spans="2:9" ht="12.75">
      <c r="B22" s="48" t="s">
        <v>1</v>
      </c>
      <c r="C22" s="288">
        <v>1381688</v>
      </c>
      <c r="D22" s="65">
        <v>1000403</v>
      </c>
      <c r="G22" s="64">
        <f t="shared" si="0"/>
        <v>381285</v>
      </c>
      <c r="I22" s="48" t="s">
        <v>256</v>
      </c>
    </row>
    <row r="23" spans="2:7" ht="12.75">
      <c r="B23" s="48" t="s">
        <v>117</v>
      </c>
      <c r="C23" s="288">
        <v>51000</v>
      </c>
      <c r="D23" s="65">
        <v>67288</v>
      </c>
      <c r="G23" s="64"/>
    </row>
    <row r="24" spans="2:9" ht="12.75">
      <c r="B24" s="48" t="s">
        <v>34</v>
      </c>
      <c r="C24" s="323">
        <f>11201336+3481181</f>
        <v>14682517</v>
      </c>
      <c r="D24" s="66">
        <v>15930534</v>
      </c>
      <c r="E24" s="64"/>
      <c r="G24" s="64">
        <f t="shared" si="0"/>
        <v>-1248017</v>
      </c>
      <c r="I24" s="48" t="s">
        <v>257</v>
      </c>
    </row>
    <row r="25" spans="3:4" ht="12.75">
      <c r="C25" s="290">
        <f>SUM(C20:C24)</f>
        <v>25668952</v>
      </c>
      <c r="D25" s="67">
        <f>SUM(D20:D24)</f>
        <v>26568237</v>
      </c>
    </row>
    <row r="26" spans="2:7" ht="12.75">
      <c r="B26" s="49" t="s">
        <v>35</v>
      </c>
      <c r="C26" s="288"/>
      <c r="D26" s="65"/>
      <c r="G26" s="64"/>
    </row>
    <row r="27" spans="2:7" ht="12.75">
      <c r="B27" s="48" t="s">
        <v>2</v>
      </c>
      <c r="C27" s="288">
        <v>2101447</v>
      </c>
      <c r="D27" s="65">
        <v>2376753</v>
      </c>
      <c r="G27" s="64">
        <f t="shared" si="0"/>
        <v>-275306</v>
      </c>
    </row>
    <row r="28" spans="2:7" ht="12.75">
      <c r="B28" s="48" t="s">
        <v>3</v>
      </c>
      <c r="C28" s="325">
        <v>2448797</v>
      </c>
      <c r="D28" s="65">
        <v>2799799</v>
      </c>
      <c r="G28" s="64">
        <f t="shared" si="0"/>
        <v>-351002</v>
      </c>
    </row>
    <row r="29" spans="2:7" ht="12.75">
      <c r="B29" s="48" t="s">
        <v>145</v>
      </c>
      <c r="C29" s="325">
        <v>3309915</v>
      </c>
      <c r="D29" s="65">
        <v>2792728</v>
      </c>
      <c r="G29" s="64">
        <f t="shared" si="0"/>
        <v>517187</v>
      </c>
    </row>
    <row r="30" spans="2:7" ht="12.75">
      <c r="B30" s="48" t="s">
        <v>146</v>
      </c>
      <c r="C30" s="288">
        <v>0</v>
      </c>
      <c r="D30" s="65">
        <v>96800</v>
      </c>
      <c r="G30" s="64">
        <f t="shared" si="0"/>
        <v>-96800</v>
      </c>
    </row>
    <row r="31" spans="2:7" ht="12.75" hidden="1">
      <c r="B31" s="48" t="s">
        <v>133</v>
      </c>
      <c r="C31" s="289">
        <v>0</v>
      </c>
      <c r="D31" s="66">
        <v>0</v>
      </c>
      <c r="G31" s="64">
        <f t="shared" si="0"/>
        <v>0</v>
      </c>
    </row>
    <row r="32" spans="3:7" ht="12.75">
      <c r="C32" s="290">
        <f>SUM(C27:C31)</f>
        <v>7860159</v>
      </c>
      <c r="D32" s="67">
        <f>SUM(D27:D31)</f>
        <v>8066080</v>
      </c>
      <c r="G32" s="64"/>
    </row>
    <row r="33" spans="2:4" ht="12.75">
      <c r="B33" s="58" t="s">
        <v>115</v>
      </c>
      <c r="C33" s="291">
        <f>C25-C32</f>
        <v>17808793</v>
      </c>
      <c r="D33" s="68">
        <f>D25-D32</f>
        <v>18502157</v>
      </c>
    </row>
    <row r="34" spans="3:4" ht="12.75">
      <c r="C34" s="291"/>
      <c r="D34" s="68"/>
    </row>
    <row r="35" spans="2:4" ht="13.5" thickBot="1">
      <c r="B35" s="49"/>
      <c r="C35" s="292">
        <f>C33+C17</f>
        <v>55732088</v>
      </c>
      <c r="D35" s="69">
        <f>D33+D17</f>
        <v>53289816</v>
      </c>
    </row>
    <row r="36" spans="3:4" ht="12.75">
      <c r="C36" s="232"/>
      <c r="D36" s="70"/>
    </row>
    <row r="37" spans="2:4" ht="12.75">
      <c r="B37" s="49" t="s">
        <v>36</v>
      </c>
      <c r="C37" s="291"/>
      <c r="D37" s="68"/>
    </row>
    <row r="38" spans="2:7" ht="12.75">
      <c r="B38" s="48" t="s">
        <v>37</v>
      </c>
      <c r="C38" s="263">
        <f>'Changes in Equity'!D39</f>
        <v>23056291</v>
      </c>
      <c r="D38" s="61">
        <f>'Changes in Equity'!D39</f>
        <v>23056291</v>
      </c>
      <c r="G38" s="64"/>
    </row>
    <row r="39" spans="2:7" ht="12.75">
      <c r="B39" s="48" t="s">
        <v>147</v>
      </c>
      <c r="C39" s="263">
        <f>'Changes in Equity'!E39</f>
        <v>8527123</v>
      </c>
      <c r="D39" s="61">
        <f>'Changes in Equity'!E39</f>
        <v>8527123</v>
      </c>
      <c r="G39" s="64"/>
    </row>
    <row r="40" spans="2:7" ht="12.75">
      <c r="B40" s="48" t="s">
        <v>148</v>
      </c>
      <c r="C40" s="263">
        <v>88512</v>
      </c>
      <c r="D40" s="61">
        <v>71540</v>
      </c>
      <c r="G40" s="64"/>
    </row>
    <row r="41" spans="2:7" ht="12.75">
      <c r="B41" s="48" t="s">
        <v>149</v>
      </c>
      <c r="C41" s="286">
        <f>'Changes in Equity'!G25</f>
        <v>20321362</v>
      </c>
      <c r="D41" s="62">
        <f>'Changes in Equity'!G39</f>
        <v>19400471</v>
      </c>
      <c r="G41" s="64"/>
    </row>
    <row r="42" spans="2:4" ht="12.75">
      <c r="B42" s="58" t="s">
        <v>124</v>
      </c>
      <c r="C42" s="200">
        <f>SUM(C38:C41)</f>
        <v>51993288</v>
      </c>
      <c r="D42" s="60">
        <f>SUM(D38:D41)</f>
        <v>51055425</v>
      </c>
    </row>
    <row r="43" spans="3:4" ht="12.75">
      <c r="C43" s="293"/>
      <c r="D43" s="50"/>
    </row>
    <row r="44" spans="2:4" ht="12.75">
      <c r="B44" s="49" t="s">
        <v>121</v>
      </c>
      <c r="C44" s="263"/>
      <c r="D44" s="61"/>
    </row>
    <row r="45" spans="2:7" ht="12.75">
      <c r="B45" s="48" t="s">
        <v>145</v>
      </c>
      <c r="C45" s="287">
        <f>6900715-C29</f>
        <v>3590800</v>
      </c>
      <c r="D45" s="63">
        <v>2086391</v>
      </c>
      <c r="G45" s="64">
        <f>C45-D45</f>
        <v>1504409</v>
      </c>
    </row>
    <row r="46" spans="2:7" ht="12.75">
      <c r="B46" s="48" t="s">
        <v>106</v>
      </c>
      <c r="C46" s="289">
        <v>148000</v>
      </c>
      <c r="D46" s="66">
        <v>148000</v>
      </c>
      <c r="G46" s="64">
        <f>C46-D46</f>
        <v>0</v>
      </c>
    </row>
    <row r="47" spans="3:4" ht="12.75">
      <c r="C47" s="294">
        <f>SUM(C45:C46)</f>
        <v>3738800</v>
      </c>
      <c r="D47" s="71">
        <f>SUM(D45:D46)</f>
        <v>2234391</v>
      </c>
    </row>
    <row r="48" spans="3:4" ht="12.75">
      <c r="C48" s="291"/>
      <c r="D48" s="68"/>
    </row>
    <row r="49" spans="2:4" ht="13.5" thickBot="1">
      <c r="B49" s="49"/>
      <c r="C49" s="292">
        <f>C42+C47</f>
        <v>55732088</v>
      </c>
      <c r="D49" s="69">
        <f>D42+D47</f>
        <v>53289816</v>
      </c>
    </row>
    <row r="50" spans="3:4" ht="12.75">
      <c r="C50" s="68"/>
      <c r="D50" s="68"/>
    </row>
    <row r="51" spans="3:4" ht="12.75">
      <c r="C51" s="68"/>
      <c r="D51" s="68"/>
    </row>
    <row r="52" s="72" customFormat="1" ht="12.75">
      <c r="C52" s="48"/>
    </row>
    <row r="53" spans="2:4" s="74" customFormat="1" ht="13.5" thickBot="1">
      <c r="B53" s="48" t="s">
        <v>116</v>
      </c>
      <c r="C53" s="178">
        <f>ROUND(C42/C38/10,2)</f>
        <v>0.23</v>
      </c>
      <c r="D53" s="73">
        <f>ROUND(D42/D38/10,2)</f>
        <v>0.22</v>
      </c>
    </row>
    <row r="54" spans="2:4" ht="12.75">
      <c r="B54" s="337"/>
      <c r="C54" s="337"/>
      <c r="D54" s="337"/>
    </row>
    <row r="55" spans="2:4" ht="12.75">
      <c r="B55" s="337"/>
      <c r="C55" s="337"/>
      <c r="D55" s="337"/>
    </row>
    <row r="56" spans="2:4" ht="12.75">
      <c r="B56" s="337"/>
      <c r="C56" s="337"/>
      <c r="D56" s="337"/>
    </row>
    <row r="57" spans="2:4" ht="12.75">
      <c r="B57" s="337"/>
      <c r="C57" s="337"/>
      <c r="D57" s="337"/>
    </row>
    <row r="59" spans="3:4" ht="12.75">
      <c r="C59" s="60">
        <f>+C35-C49</f>
        <v>0</v>
      </c>
      <c r="D59" s="60">
        <f>+D35-D49</f>
        <v>0</v>
      </c>
    </row>
  </sheetData>
  <sheetProtection/>
  <mergeCells count="7">
    <mergeCell ref="B54:D55"/>
    <mergeCell ref="B56:D57"/>
    <mergeCell ref="B1:D1"/>
    <mergeCell ref="B3:D3"/>
    <mergeCell ref="B6:D6"/>
    <mergeCell ref="B7:D7"/>
    <mergeCell ref="B2:D2"/>
  </mergeCells>
  <printOptions horizontalCentered="1"/>
  <pageMargins left="1" right="0.5" top="1" bottom="0.5"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B1:I41"/>
  <sheetViews>
    <sheetView view="pageBreakPreview" zoomScale="87" zoomScaleSheetLayoutView="87" zoomScalePageLayoutView="0" workbookViewId="0" topLeftCell="A19">
      <selection activeCell="I25" sqref="I25"/>
    </sheetView>
  </sheetViews>
  <sheetFormatPr defaultColWidth="9.140625" defaultRowHeight="12.75"/>
  <cols>
    <col min="1" max="1" width="1.7109375" style="48" customWidth="1"/>
    <col min="2" max="2" width="2.7109375" style="48" customWidth="1"/>
    <col min="3" max="3" width="39.28125" style="48" customWidth="1"/>
    <col min="4" max="5" width="12.7109375" style="48" customWidth="1"/>
    <col min="6" max="6" width="21.57421875" style="48" customWidth="1"/>
    <col min="7" max="8" width="12.7109375" style="48" customWidth="1"/>
    <col min="9" max="16384" width="9.140625" style="48" customWidth="1"/>
  </cols>
  <sheetData>
    <row r="1" spans="2:8" ht="15.75">
      <c r="B1" s="332" t="s">
        <v>128</v>
      </c>
      <c r="C1" s="332"/>
      <c r="D1" s="332"/>
      <c r="E1" s="332"/>
      <c r="F1" s="332"/>
      <c r="G1" s="332"/>
      <c r="H1" s="332"/>
    </row>
    <row r="2" spans="2:8" ht="12.75">
      <c r="B2" s="334" t="s">
        <v>127</v>
      </c>
      <c r="C2" s="334"/>
      <c r="D2" s="334"/>
      <c r="E2" s="334"/>
      <c r="F2" s="334"/>
      <c r="G2" s="334"/>
      <c r="H2" s="334"/>
    </row>
    <row r="3" spans="2:8" ht="12.75">
      <c r="B3" s="338" t="s">
        <v>18</v>
      </c>
      <c r="C3" s="338"/>
      <c r="D3" s="338"/>
      <c r="E3" s="338"/>
      <c r="F3" s="338"/>
      <c r="G3" s="338"/>
      <c r="H3" s="338"/>
    </row>
    <row r="4" spans="3:7" ht="12.75">
      <c r="C4" s="54"/>
      <c r="D4" s="54"/>
      <c r="E4" s="54"/>
      <c r="F4" s="54"/>
      <c r="G4" s="54"/>
    </row>
    <row r="5" ht="12.75">
      <c r="E5" s="54"/>
    </row>
    <row r="6" spans="2:8" ht="12.75">
      <c r="B6" s="334" t="s">
        <v>45</v>
      </c>
      <c r="C6" s="334"/>
      <c r="D6" s="334"/>
      <c r="E6" s="334"/>
      <c r="F6" s="334"/>
      <c r="G6" s="334"/>
      <c r="H6" s="334"/>
    </row>
    <row r="7" spans="2:8" ht="12.75">
      <c r="B7" s="331" t="s">
        <v>294</v>
      </c>
      <c r="C7" s="334"/>
      <c r="D7" s="334"/>
      <c r="E7" s="334"/>
      <c r="F7" s="334"/>
      <c r="G7" s="334"/>
      <c r="H7" s="334"/>
    </row>
    <row r="8" spans="2:8" ht="12.75">
      <c r="B8" s="336" t="s">
        <v>19</v>
      </c>
      <c r="C8" s="336"/>
      <c r="D8" s="336"/>
      <c r="E8" s="336"/>
      <c r="F8" s="336"/>
      <c r="G8" s="336"/>
      <c r="H8" s="336"/>
    </row>
    <row r="9" spans="3:7" ht="12.75">
      <c r="C9" s="1"/>
      <c r="D9" s="1"/>
      <c r="E9" s="1"/>
      <c r="F9" s="1"/>
      <c r="G9" s="1"/>
    </row>
    <row r="10" spans="3:7" ht="12.75">
      <c r="C10" s="55"/>
      <c r="D10" s="55"/>
      <c r="E10" s="55"/>
      <c r="F10" s="55"/>
      <c r="G10" s="55"/>
    </row>
    <row r="11" spans="3:7" ht="12.75">
      <c r="C11" s="55"/>
      <c r="E11" s="334" t="s">
        <v>46</v>
      </c>
      <c r="F11" s="334"/>
      <c r="G11" s="55" t="s">
        <v>47</v>
      </c>
    </row>
    <row r="12" spans="3:8" ht="12.75">
      <c r="C12" s="55"/>
      <c r="D12" s="55" t="s">
        <v>108</v>
      </c>
      <c r="E12" s="55" t="s">
        <v>108</v>
      </c>
      <c r="F12" s="55" t="s">
        <v>150</v>
      </c>
      <c r="G12" s="55" t="s">
        <v>112</v>
      </c>
      <c r="H12" s="55"/>
    </row>
    <row r="13" spans="3:8" ht="12.75">
      <c r="C13" s="55"/>
      <c r="D13" s="55" t="s">
        <v>109</v>
      </c>
      <c r="E13" s="55" t="s">
        <v>110</v>
      </c>
      <c r="F13" s="1" t="s">
        <v>151</v>
      </c>
      <c r="G13" s="55" t="s">
        <v>111</v>
      </c>
      <c r="H13" s="55" t="s">
        <v>48</v>
      </c>
    </row>
    <row r="14" spans="3:8" ht="12.75">
      <c r="C14" s="55"/>
      <c r="D14" s="122" t="s">
        <v>28</v>
      </c>
      <c r="E14" s="122" t="s">
        <v>28</v>
      </c>
      <c r="F14" s="122" t="s">
        <v>28</v>
      </c>
      <c r="G14" s="122" t="s">
        <v>28</v>
      </c>
      <c r="H14" s="122" t="s">
        <v>28</v>
      </c>
    </row>
    <row r="15" ht="12.75">
      <c r="E15" s="123"/>
    </row>
    <row r="16" spans="2:5" ht="12.75">
      <c r="B16" s="124" t="s">
        <v>295</v>
      </c>
      <c r="C16" s="49"/>
      <c r="E16" s="123"/>
    </row>
    <row r="17" ht="12.75">
      <c r="E17" s="123"/>
    </row>
    <row r="18" spans="2:8" ht="12.75">
      <c r="B18" s="2" t="s">
        <v>270</v>
      </c>
      <c r="D18" s="60">
        <f>D39</f>
        <v>23056291</v>
      </c>
      <c r="E18" s="59">
        <f>E39</f>
        <v>8527123</v>
      </c>
      <c r="F18" s="60">
        <f>'Balance Sheet'!D40</f>
        <v>71540</v>
      </c>
      <c r="G18" s="60">
        <v>19400471</v>
      </c>
      <c r="H18" s="60">
        <f>SUM(D18:G18)</f>
        <v>51055425</v>
      </c>
    </row>
    <row r="19" spans="4:8" ht="12.75">
      <c r="D19" s="61"/>
      <c r="E19" s="60"/>
      <c r="F19" s="60"/>
      <c r="G19" s="60"/>
      <c r="H19" s="60"/>
    </row>
    <row r="20" spans="2:8" ht="12.75">
      <c r="B20" s="48" t="s">
        <v>144</v>
      </c>
      <c r="D20" s="125">
        <v>0</v>
      </c>
      <c r="E20" s="126">
        <v>0</v>
      </c>
      <c r="F20" s="282">
        <f>'Consolidated IS'!G37</f>
        <v>16972</v>
      </c>
      <c r="G20" s="127">
        <v>0</v>
      </c>
      <c r="H20" s="128">
        <f>SUM(D20:G20)</f>
        <v>16972</v>
      </c>
    </row>
    <row r="21" spans="4:8" ht="12.75">
      <c r="D21" s="129"/>
      <c r="E21" s="130"/>
      <c r="F21" s="43"/>
      <c r="G21" s="43"/>
      <c r="H21" s="131"/>
    </row>
    <row r="22" spans="2:8" ht="12.75">
      <c r="B22" s="2" t="s">
        <v>277</v>
      </c>
      <c r="D22" s="132">
        <v>0</v>
      </c>
      <c r="E22" s="133">
        <v>0</v>
      </c>
      <c r="F22" s="134">
        <v>0</v>
      </c>
      <c r="G22" s="283">
        <f>'Consolidated IS'!G33</f>
        <v>920891</v>
      </c>
      <c r="H22" s="184">
        <f>SUM(D22:G22)</f>
        <v>920891</v>
      </c>
    </row>
    <row r="23" spans="2:8" ht="12.75">
      <c r="B23" s="2" t="s">
        <v>279</v>
      </c>
      <c r="D23" s="135">
        <f>SUM(D20:D22)</f>
        <v>0</v>
      </c>
      <c r="E23" s="136">
        <f>SUM(E20:E22)</f>
        <v>0</v>
      </c>
      <c r="F23" s="136">
        <f>SUM(F20:F22)</f>
        <v>16972</v>
      </c>
      <c r="G23" s="185">
        <f>SUM(G20:G22)</f>
        <v>920891</v>
      </c>
      <c r="H23" s="186">
        <f>SUM(H20:H22)</f>
        <v>937863</v>
      </c>
    </row>
    <row r="24" spans="4:8" ht="12.75">
      <c r="D24" s="43"/>
      <c r="E24" s="43"/>
      <c r="F24" s="43"/>
      <c r="G24" s="187"/>
      <c r="H24" s="187"/>
    </row>
    <row r="25" spans="2:9" ht="13.5" thickBot="1">
      <c r="B25" s="2" t="s">
        <v>296</v>
      </c>
      <c r="C25" s="49"/>
      <c r="D25" s="137">
        <f>SUM(D18:D24)-D23</f>
        <v>23056291</v>
      </c>
      <c r="E25" s="137">
        <f>SUM(E18:E24)-E23</f>
        <v>8527123</v>
      </c>
      <c r="F25" s="137">
        <f>SUM(F18:F24)-F23</f>
        <v>88512</v>
      </c>
      <c r="G25" s="188">
        <f>SUM(G18:G24)-G23</f>
        <v>20321362</v>
      </c>
      <c r="H25" s="188">
        <f>SUM(H18:H24)-H23</f>
        <v>51993288</v>
      </c>
      <c r="I25" s="328"/>
    </row>
    <row r="26" spans="5:7" ht="12.75">
      <c r="E26" s="123"/>
      <c r="G26" s="64"/>
    </row>
    <row r="27" ht="12.75">
      <c r="E27" s="123"/>
    </row>
    <row r="28" spans="4:8" ht="12.75">
      <c r="D28" s="64"/>
      <c r="E28" s="64"/>
      <c r="F28" s="64"/>
      <c r="G28" s="64"/>
      <c r="H28" s="64"/>
    </row>
    <row r="29" ht="12.75">
      <c r="E29" s="123"/>
    </row>
    <row r="30" spans="2:5" ht="12.75">
      <c r="B30" s="124" t="s">
        <v>266</v>
      </c>
      <c r="C30" s="49"/>
      <c r="E30" s="123"/>
    </row>
    <row r="31" ht="12.75">
      <c r="E31" s="123"/>
    </row>
    <row r="32" spans="2:8" ht="12.75">
      <c r="B32" s="2" t="s">
        <v>243</v>
      </c>
      <c r="C32" s="2"/>
      <c r="D32" s="200">
        <v>23056291</v>
      </c>
      <c r="E32" s="268">
        <v>8527123</v>
      </c>
      <c r="F32" s="200">
        <v>220730</v>
      </c>
      <c r="G32" s="200">
        <v>23712153</v>
      </c>
      <c r="H32" s="200">
        <f>SUM(D32:G32)</f>
        <v>55516297</v>
      </c>
    </row>
    <row r="33" spans="2:8" ht="12.75">
      <c r="B33" s="2"/>
      <c r="C33" s="2"/>
      <c r="D33" s="263"/>
      <c r="E33" s="200"/>
      <c r="F33" s="200"/>
      <c r="G33" s="200"/>
      <c r="H33" s="200"/>
    </row>
    <row r="34" spans="2:8" ht="12.75">
      <c r="B34" s="2" t="s">
        <v>144</v>
      </c>
      <c r="C34" s="2"/>
      <c r="D34" s="269">
        <v>0</v>
      </c>
      <c r="E34" s="270">
        <v>0</v>
      </c>
      <c r="F34" s="196">
        <v>-149190</v>
      </c>
      <c r="G34" s="196">
        <v>0</v>
      </c>
      <c r="H34" s="265">
        <f>SUM(D34:G34)</f>
        <v>-149190</v>
      </c>
    </row>
    <row r="35" spans="2:8" ht="12.75">
      <c r="B35" s="2"/>
      <c r="C35" s="2"/>
      <c r="D35" s="271"/>
      <c r="E35" s="272"/>
      <c r="F35" s="187"/>
      <c r="G35" s="187"/>
      <c r="H35" s="266"/>
    </row>
    <row r="36" spans="2:8" ht="12.75">
      <c r="B36" s="2" t="s">
        <v>278</v>
      </c>
      <c r="C36" s="2"/>
      <c r="D36" s="273">
        <v>0</v>
      </c>
      <c r="E36" s="274">
        <v>0</v>
      </c>
      <c r="F36" s="275">
        <v>0</v>
      </c>
      <c r="G36" s="183">
        <v>-4311682</v>
      </c>
      <c r="H36" s="184">
        <f>SUM(D36:G36)</f>
        <v>-4311682</v>
      </c>
    </row>
    <row r="37" spans="2:8" ht="12.75">
      <c r="B37" s="2" t="s">
        <v>244</v>
      </c>
      <c r="C37" s="2"/>
      <c r="D37" s="276">
        <f>SUM(D34:D36)</f>
        <v>0</v>
      </c>
      <c r="E37" s="185">
        <f>SUM(E34:E36)</f>
        <v>0</v>
      </c>
      <c r="F37" s="185">
        <f>SUM(F34:F36)</f>
        <v>-149190</v>
      </c>
      <c r="G37" s="185">
        <f>SUM(G34:G36)</f>
        <v>-4311682</v>
      </c>
      <c r="H37" s="186">
        <f>SUM(H34:H36)</f>
        <v>-4460872</v>
      </c>
    </row>
    <row r="38" spans="2:8" ht="12.75">
      <c r="B38" s="2"/>
      <c r="C38" s="2"/>
      <c r="D38" s="187"/>
      <c r="E38" s="187"/>
      <c r="F38" s="187"/>
      <c r="G38" s="187"/>
      <c r="H38" s="187"/>
    </row>
    <row r="39" spans="2:8" ht="13.5" thickBot="1">
      <c r="B39" s="2" t="s">
        <v>259</v>
      </c>
      <c r="C39" s="58"/>
      <c r="D39" s="188">
        <f>SUM(D32:D38)-D37</f>
        <v>23056291</v>
      </c>
      <c r="E39" s="188">
        <f>SUM(E32:E38)-E37</f>
        <v>8527123</v>
      </c>
      <c r="F39" s="188">
        <f>SUM(F32:F38)-F37</f>
        <v>71540</v>
      </c>
      <c r="G39" s="188">
        <f>SUM(G32:G38)-G37</f>
        <v>19400471</v>
      </c>
      <c r="H39" s="188">
        <f>SUM(H32:H38)-H37</f>
        <v>51055425</v>
      </c>
    </row>
    <row r="40" spans="2:8" ht="12.75">
      <c r="B40" s="91"/>
      <c r="C40" s="91"/>
      <c r="D40" s="139"/>
      <c r="E40" s="91"/>
      <c r="F40" s="140"/>
      <c r="G40" s="91"/>
      <c r="H40" s="91"/>
    </row>
    <row r="41" spans="3:8" ht="12.75">
      <c r="C41" s="340"/>
      <c r="D41" s="340"/>
      <c r="E41" s="340"/>
      <c r="F41" s="340"/>
      <c r="G41" s="340"/>
      <c r="H41" s="340"/>
    </row>
  </sheetData>
  <sheetProtection/>
  <mergeCells count="8">
    <mergeCell ref="C41:H41"/>
    <mergeCell ref="B1:H1"/>
    <mergeCell ref="B3:H3"/>
    <mergeCell ref="B2:H2"/>
    <mergeCell ref="E11:F11"/>
    <mergeCell ref="B8:H8"/>
    <mergeCell ref="B6:H6"/>
    <mergeCell ref="B7:H7"/>
  </mergeCells>
  <printOptions horizontalCentered="1"/>
  <pageMargins left="0.5" right="0.25" top="1" bottom="0.5" header="0.5" footer="0.5"/>
  <pageSetup horizontalDpi="300" verticalDpi="3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1:I67"/>
  <sheetViews>
    <sheetView view="pageBreakPreview" zoomScale="86" zoomScaleSheetLayoutView="86" zoomScalePageLayoutView="0" workbookViewId="0" topLeftCell="A40">
      <selection activeCell="D59" sqref="D59"/>
    </sheetView>
  </sheetViews>
  <sheetFormatPr defaultColWidth="9.140625" defaultRowHeight="12.75"/>
  <cols>
    <col min="1" max="1" width="1.7109375" style="48" customWidth="1"/>
    <col min="2" max="2" width="2.7109375" style="48" customWidth="1"/>
    <col min="3" max="3" width="63.7109375" style="48" customWidth="1"/>
    <col min="4" max="4" width="17.7109375" style="48" customWidth="1"/>
    <col min="5" max="5" width="18.57421875" style="48" customWidth="1"/>
    <col min="6" max="7" width="5.140625" style="48" customWidth="1"/>
    <col min="8" max="8" width="9.140625" style="48" customWidth="1"/>
    <col min="9" max="9" width="27.421875" style="48" customWidth="1"/>
    <col min="10" max="16384" width="9.140625" style="48" customWidth="1"/>
  </cols>
  <sheetData>
    <row r="1" spans="2:5" ht="15.75">
      <c r="B1" s="332" t="s">
        <v>128</v>
      </c>
      <c r="C1" s="332"/>
      <c r="D1" s="332"/>
      <c r="E1" s="332"/>
    </row>
    <row r="2" spans="2:5" ht="12.75">
      <c r="B2" s="334" t="s">
        <v>127</v>
      </c>
      <c r="C2" s="334"/>
      <c r="D2" s="334"/>
      <c r="E2" s="334"/>
    </row>
    <row r="3" spans="2:5" ht="12.75">
      <c r="B3" s="338" t="s">
        <v>18</v>
      </c>
      <c r="C3" s="338"/>
      <c r="D3" s="338"/>
      <c r="E3" s="338"/>
    </row>
    <row r="4" spans="2:5" ht="12.75">
      <c r="B4" s="334"/>
      <c r="C4" s="334"/>
      <c r="D4" s="334"/>
      <c r="E4" s="334"/>
    </row>
    <row r="5" spans="2:5" ht="12.75">
      <c r="B5" s="334" t="s">
        <v>235</v>
      </c>
      <c r="C5" s="334"/>
      <c r="D5" s="334"/>
      <c r="E5" s="334"/>
    </row>
    <row r="6" spans="1:7" ht="12.75">
      <c r="A6" s="51"/>
      <c r="B6" s="331" t="s">
        <v>294</v>
      </c>
      <c r="C6" s="334"/>
      <c r="D6" s="334"/>
      <c r="E6" s="334"/>
      <c r="F6" s="51"/>
      <c r="G6" s="51"/>
    </row>
    <row r="7" spans="2:8" ht="12.75">
      <c r="B7" s="336" t="s">
        <v>19</v>
      </c>
      <c r="C7" s="336"/>
      <c r="D7" s="336"/>
      <c r="E7" s="336"/>
      <c r="F7" s="141"/>
      <c r="G7" s="141"/>
      <c r="H7" s="141"/>
    </row>
    <row r="8" spans="2:5" ht="12.75">
      <c r="B8" s="142"/>
      <c r="C8" s="142"/>
      <c r="D8" s="143"/>
      <c r="E8" s="142"/>
    </row>
    <row r="9" spans="2:5" ht="12.75">
      <c r="B9" s="55"/>
      <c r="C9" s="55"/>
      <c r="D9" s="55" t="s">
        <v>20</v>
      </c>
      <c r="E9" s="55" t="s">
        <v>21</v>
      </c>
    </row>
    <row r="10" spans="4:5" ht="12.75">
      <c r="D10" s="55" t="s">
        <v>22</v>
      </c>
      <c r="E10" s="55" t="s">
        <v>23</v>
      </c>
    </row>
    <row r="11" spans="4:5" ht="12.75">
      <c r="D11" s="55" t="s">
        <v>26</v>
      </c>
      <c r="E11" s="55" t="s">
        <v>27</v>
      </c>
    </row>
    <row r="12" spans="4:5" ht="12.75">
      <c r="D12" s="144">
        <f>'Consolidated IS'!G14</f>
        <v>41090</v>
      </c>
      <c r="E12" s="144">
        <f>'Consolidated IS'!H14</f>
        <v>40724</v>
      </c>
    </row>
    <row r="13" spans="4:5" ht="12.75">
      <c r="D13" s="145" t="s">
        <v>28</v>
      </c>
      <c r="E13" s="92" t="s">
        <v>28</v>
      </c>
    </row>
    <row r="14" spans="2:5" ht="12.75">
      <c r="B14" s="49" t="s">
        <v>168</v>
      </c>
      <c r="C14" s="49"/>
      <c r="D14" s="43"/>
      <c r="E14" s="43"/>
    </row>
    <row r="15" spans="3:5" ht="12.75">
      <c r="C15" s="315" t="s">
        <v>280</v>
      </c>
      <c r="D15" s="263">
        <f>'Consolidated IS'!G29</f>
        <v>920891</v>
      </c>
      <c r="E15" s="263">
        <f>'Consolidated IS'!H29</f>
        <v>-2530421</v>
      </c>
    </row>
    <row r="16" spans="4:5" ht="12.75">
      <c r="D16" s="187"/>
      <c r="E16" s="187"/>
    </row>
    <row r="17" spans="2:5" ht="12.75">
      <c r="B17" s="74" t="s">
        <v>125</v>
      </c>
      <c r="D17" s="187"/>
      <c r="E17" s="187"/>
    </row>
    <row r="18" spans="3:9" ht="12.75">
      <c r="C18" s="2" t="s">
        <v>195</v>
      </c>
      <c r="D18" s="187">
        <v>2661869</v>
      </c>
      <c r="E18" s="187">
        <v>2325870</v>
      </c>
      <c r="I18" s="64"/>
    </row>
    <row r="19" spans="3:5" ht="12.75">
      <c r="C19" s="2" t="s">
        <v>122</v>
      </c>
      <c r="D19" s="187">
        <v>177511</v>
      </c>
      <c r="E19" s="187">
        <v>194168</v>
      </c>
    </row>
    <row r="20" spans="3:5" ht="12.75">
      <c r="C20" s="2" t="s">
        <v>181</v>
      </c>
      <c r="D20" s="187">
        <v>0</v>
      </c>
      <c r="E20" s="187">
        <v>3494</v>
      </c>
    </row>
    <row r="21" spans="3:5" ht="12.75">
      <c r="C21" s="2" t="s">
        <v>304</v>
      </c>
      <c r="D21" s="187">
        <v>-120000</v>
      </c>
      <c r="E21" s="187">
        <v>0</v>
      </c>
    </row>
    <row r="22" spans="3:5" ht="12.75">
      <c r="C22" s="2" t="s">
        <v>254</v>
      </c>
      <c r="D22" s="187">
        <v>-112926</v>
      </c>
      <c r="E22" s="187">
        <v>110078</v>
      </c>
    </row>
    <row r="23" spans="3:5" ht="12.75">
      <c r="C23" s="2" t="s">
        <v>38</v>
      </c>
      <c r="D23" s="183">
        <v>-165853</v>
      </c>
      <c r="E23" s="183">
        <v>-150534</v>
      </c>
    </row>
    <row r="24" spans="2:5" ht="12.75">
      <c r="B24" s="2" t="s">
        <v>297</v>
      </c>
      <c r="D24" s="187">
        <f>SUM(D15:D23)</f>
        <v>3361492</v>
      </c>
      <c r="E24" s="187">
        <f>SUM(E15:E23)</f>
        <v>-47345</v>
      </c>
    </row>
    <row r="25" spans="4:5" ht="12.75">
      <c r="D25" s="187"/>
      <c r="E25" s="187"/>
    </row>
    <row r="26" spans="3:5" ht="12.75">
      <c r="C26" s="305" t="s">
        <v>267</v>
      </c>
      <c r="D26" s="195">
        <v>777151</v>
      </c>
      <c r="E26" s="195">
        <v>-15664</v>
      </c>
    </row>
    <row r="27" spans="3:5" ht="12.75">
      <c r="C27" s="2" t="s">
        <v>281</v>
      </c>
      <c r="D27" s="187">
        <f>-760884-381284</f>
        <v>-1142168</v>
      </c>
      <c r="E27" s="187">
        <v>4302207</v>
      </c>
    </row>
    <row r="28" spans="3:5" ht="12.75">
      <c r="C28" s="2" t="s">
        <v>298</v>
      </c>
      <c r="D28" s="183">
        <f>-275306-351002</f>
        <v>-626308</v>
      </c>
      <c r="E28" s="183">
        <v>-1677039</v>
      </c>
    </row>
    <row r="29" spans="2:5" ht="12.75">
      <c r="B29" s="48" t="s">
        <v>237</v>
      </c>
      <c r="D29" s="187">
        <f>SUM(D24:D28)</f>
        <v>2370167</v>
      </c>
      <c r="E29" s="226">
        <f>SUM(E24:E28)</f>
        <v>2562159</v>
      </c>
    </row>
    <row r="30" spans="3:5" ht="12.75">
      <c r="C30" s="74" t="s">
        <v>152</v>
      </c>
      <c r="D30" s="187">
        <v>34288</v>
      </c>
      <c r="E30" s="187">
        <v>37854</v>
      </c>
    </row>
    <row r="31" spans="3:5" ht="12.75">
      <c r="C31" s="48" t="s">
        <v>39</v>
      </c>
      <c r="D31" s="187">
        <v>-18000</v>
      </c>
      <c r="E31" s="187">
        <v>-18000</v>
      </c>
    </row>
    <row r="32" spans="2:5" ht="12.75">
      <c r="B32" s="48" t="s">
        <v>238</v>
      </c>
      <c r="D32" s="196">
        <f>SUM(D29:D31)</f>
        <v>2386455</v>
      </c>
      <c r="E32" s="264">
        <f>SUM(E29:E31)</f>
        <v>2582013</v>
      </c>
    </row>
    <row r="33" spans="4:5" ht="12.75">
      <c r="D33" s="197"/>
      <c r="E33" s="197"/>
    </row>
    <row r="34" spans="2:5" ht="12.75">
      <c r="B34" s="49" t="s">
        <v>169</v>
      </c>
      <c r="D34" s="187"/>
      <c r="E34" s="187"/>
    </row>
    <row r="35" spans="3:5" ht="12.75">
      <c r="C35" s="48" t="s">
        <v>41</v>
      </c>
      <c r="D35" s="295">
        <v>-1997506</v>
      </c>
      <c r="E35" s="265">
        <v>-1307633</v>
      </c>
    </row>
    <row r="36" spans="3:5" ht="12.75">
      <c r="C36" s="48" t="s">
        <v>126</v>
      </c>
      <c r="D36" s="296">
        <f>-D23</f>
        <v>165853</v>
      </c>
      <c r="E36" s="266">
        <f>-E23</f>
        <v>150534</v>
      </c>
    </row>
    <row r="37" spans="3:5" ht="12.75">
      <c r="C37" s="48" t="s">
        <v>143</v>
      </c>
      <c r="D37" s="297">
        <v>120000</v>
      </c>
      <c r="E37" s="184">
        <v>0</v>
      </c>
    </row>
    <row r="38" spans="2:5" ht="12.75">
      <c r="B38" s="48" t="s">
        <v>245</v>
      </c>
      <c r="D38" s="187">
        <f>SUM(D35:D37)</f>
        <v>-1711653</v>
      </c>
      <c r="E38" s="226">
        <f>SUM(E35:E37)</f>
        <v>-1157099</v>
      </c>
    </row>
    <row r="39" spans="4:5" ht="12.75">
      <c r="D39" s="187"/>
      <c r="E39" s="187"/>
    </row>
    <row r="40" spans="2:5" ht="12.75">
      <c r="B40" s="49" t="s">
        <v>170</v>
      </c>
      <c r="D40" s="197"/>
      <c r="E40" s="197"/>
    </row>
    <row r="41" spans="3:5" ht="12.75">
      <c r="C41" s="48" t="s">
        <v>40</v>
      </c>
      <c r="D41" s="295">
        <f>-D19</f>
        <v>-177511</v>
      </c>
      <c r="E41" s="265">
        <f>-E19</f>
        <v>-194168</v>
      </c>
    </row>
    <row r="42" spans="3:5" ht="12.75" hidden="1">
      <c r="C42" s="48" t="s">
        <v>62</v>
      </c>
      <c r="D42" s="296"/>
      <c r="E42" s="266">
        <v>0</v>
      </c>
    </row>
    <row r="43" spans="3:5" ht="12.75" hidden="1">
      <c r="C43" s="48" t="s">
        <v>166</v>
      </c>
      <c r="D43" s="296"/>
      <c r="E43" s="266">
        <v>0</v>
      </c>
    </row>
    <row r="44" spans="3:5" ht="12.75" hidden="1">
      <c r="C44" s="48" t="s">
        <v>182</v>
      </c>
      <c r="D44" s="296"/>
      <c r="E44" s="266">
        <v>0</v>
      </c>
    </row>
    <row r="45" spans="3:5" ht="12.75">
      <c r="C45" s="48" t="s">
        <v>5</v>
      </c>
      <c r="D45" s="296">
        <v>-96800</v>
      </c>
      <c r="E45" s="266">
        <v>-249600</v>
      </c>
    </row>
    <row r="46" spans="3:5" ht="12.75" hidden="1">
      <c r="C46" s="2" t="s">
        <v>187</v>
      </c>
      <c r="D46" s="296"/>
      <c r="E46" s="266"/>
    </row>
    <row r="47" spans="3:5" ht="12.75">
      <c r="C47" s="48" t="s">
        <v>4</v>
      </c>
      <c r="D47" s="297">
        <v>-1778406</v>
      </c>
      <c r="E47" s="184">
        <v>-1233337</v>
      </c>
    </row>
    <row r="48" spans="2:5" ht="12.75">
      <c r="B48" s="48" t="s">
        <v>190</v>
      </c>
      <c r="D48" s="187">
        <f>SUM(D41:D47)</f>
        <v>-2052717</v>
      </c>
      <c r="E48" s="187">
        <f>SUM(E41:E47)</f>
        <v>-1677105</v>
      </c>
    </row>
    <row r="49" spans="4:5" ht="12.75">
      <c r="D49" s="187"/>
      <c r="E49" s="226"/>
    </row>
    <row r="50" spans="2:5" ht="12.75">
      <c r="B50" s="2" t="s">
        <v>171</v>
      </c>
      <c r="D50" s="187">
        <v>129898</v>
      </c>
      <c r="E50" s="187">
        <v>-268338</v>
      </c>
    </row>
    <row r="51" spans="4:9" ht="12.75">
      <c r="D51" s="183"/>
      <c r="E51" s="227"/>
      <c r="I51" s="64"/>
    </row>
    <row r="52" spans="2:5" ht="12.75">
      <c r="B52" s="2" t="s">
        <v>268</v>
      </c>
      <c r="C52" s="2"/>
      <c r="D52" s="187">
        <f>D32+D38+D48+D50</f>
        <v>-1248017</v>
      </c>
      <c r="E52" s="187">
        <f>E32+E38+E48+E50</f>
        <v>-520529</v>
      </c>
    </row>
    <row r="53" spans="2:5" ht="12.75">
      <c r="B53" s="2"/>
      <c r="C53" s="2"/>
      <c r="D53" s="187"/>
      <c r="E53" s="187"/>
    </row>
    <row r="54" spans="2:5" ht="12.75">
      <c r="B54" s="2" t="s">
        <v>42</v>
      </c>
      <c r="C54" s="2"/>
      <c r="D54" s="187">
        <v>15930534</v>
      </c>
      <c r="E54" s="226">
        <v>18672502</v>
      </c>
    </row>
    <row r="55" spans="2:5" ht="12.75">
      <c r="B55" s="2"/>
      <c r="C55" s="2"/>
      <c r="D55" s="187"/>
      <c r="E55" s="187"/>
    </row>
    <row r="56" spans="2:5" ht="13.5" thickBot="1">
      <c r="B56" s="2" t="s">
        <v>43</v>
      </c>
      <c r="C56" s="2"/>
      <c r="D56" s="234">
        <f>SUM(D52:D55)</f>
        <v>14682517</v>
      </c>
      <c r="E56" s="267">
        <f>SUM(E52:E55)</f>
        <v>18151973</v>
      </c>
    </row>
    <row r="57" spans="2:5" ht="13.5" thickTop="1">
      <c r="B57" s="49"/>
      <c r="D57" s="197"/>
      <c r="E57" s="197"/>
    </row>
    <row r="58" spans="2:5" ht="12.75">
      <c r="B58" s="146" t="s">
        <v>44</v>
      </c>
      <c r="D58" s="313"/>
      <c r="E58" s="197"/>
    </row>
    <row r="59" spans="2:5" ht="12.75">
      <c r="B59" s="2" t="s">
        <v>167</v>
      </c>
      <c r="D59" s="314">
        <f>1134740.2+1124.39+9904260.2+161211.51</f>
        <v>11201336.299999999</v>
      </c>
      <c r="E59" s="187">
        <v>11764203</v>
      </c>
    </row>
    <row r="60" spans="2:5" ht="12.75">
      <c r="B60" s="48" t="s">
        <v>34</v>
      </c>
      <c r="D60" s="175">
        <f>D61-D59</f>
        <v>3481180.700000001</v>
      </c>
      <c r="E60" s="187">
        <f>E61-E59</f>
        <v>6387770</v>
      </c>
    </row>
    <row r="61" spans="4:5" ht="13.5" thickBot="1">
      <c r="D61" s="234">
        <f>'Balance Sheet'!C24</f>
        <v>14682517</v>
      </c>
      <c r="E61" s="267">
        <f>E56</f>
        <v>18151973</v>
      </c>
    </row>
    <row r="62" spans="2:5" s="113" customFormat="1" ht="13.5" thickTop="1">
      <c r="B62" s="341"/>
      <c r="C62" s="342"/>
      <c r="D62" s="342"/>
      <c r="E62" s="342"/>
    </row>
    <row r="63" spans="2:5" ht="25.5" customHeight="1">
      <c r="B63" s="113"/>
      <c r="C63" s="113"/>
      <c r="D63" s="42"/>
      <c r="E63" s="42"/>
    </row>
    <row r="64" spans="4:5" ht="12.75">
      <c r="D64" s="43"/>
      <c r="E64" s="43"/>
    </row>
    <row r="65" ht="12.75">
      <c r="D65" s="147"/>
    </row>
    <row r="67" ht="12.75">
      <c r="D67" s="148"/>
    </row>
  </sheetData>
  <sheetProtection/>
  <mergeCells count="8">
    <mergeCell ref="B5:E5"/>
    <mergeCell ref="B7:E7"/>
    <mergeCell ref="B62:E62"/>
    <mergeCell ref="B1:E1"/>
    <mergeCell ref="B3:E3"/>
    <mergeCell ref="B4:E4"/>
    <mergeCell ref="B6:E6"/>
    <mergeCell ref="B2:E2"/>
  </mergeCells>
  <printOptions horizontalCentered="1"/>
  <pageMargins left="0.75" right="0.25" top="0.75" bottom="0.5" header="0.5" footer="0.5"/>
  <pageSetup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dimension ref="A1:N153"/>
  <sheetViews>
    <sheetView showGridLines="0" view="pageBreakPreview" zoomScaleSheetLayoutView="100" zoomScalePageLayoutView="0" workbookViewId="0" topLeftCell="A1">
      <selection activeCell="B24" sqref="B24"/>
    </sheetView>
  </sheetViews>
  <sheetFormatPr defaultColWidth="9.140625" defaultRowHeight="12.75" customHeight="1"/>
  <cols>
    <col min="1" max="1" width="4.7109375" style="54" customWidth="1"/>
    <col min="2" max="2" width="3.8515625" style="48" customWidth="1"/>
    <col min="3" max="3" width="10.28125" style="48" customWidth="1"/>
    <col min="4" max="4" width="10.57421875" style="48" customWidth="1"/>
    <col min="5" max="7" width="15.7109375" style="48" customWidth="1"/>
    <col min="8" max="8" width="1.8515625" style="48" customWidth="1"/>
    <col min="9" max="9" width="15.7109375" style="48" customWidth="1"/>
    <col min="10" max="10" width="1.8515625" style="48" customWidth="1"/>
    <col min="11" max="11" width="15.7109375" style="48" customWidth="1"/>
    <col min="12" max="12" width="1.7109375" style="48" customWidth="1"/>
    <col min="13" max="13" width="17.7109375" style="48" customWidth="1"/>
    <col min="14" max="16384" width="9.140625" style="48" customWidth="1"/>
  </cols>
  <sheetData>
    <row r="1" spans="1:11" ht="15.75">
      <c r="A1" s="330" t="s">
        <v>128</v>
      </c>
      <c r="B1" s="330"/>
      <c r="C1" s="330"/>
      <c r="D1" s="330"/>
      <c r="E1" s="330"/>
      <c r="F1" s="330"/>
      <c r="G1" s="330"/>
      <c r="H1" s="330"/>
      <c r="I1" s="330"/>
      <c r="J1" s="330"/>
      <c r="K1" s="330"/>
    </row>
    <row r="2" spans="1:11" ht="12.75" customHeight="1">
      <c r="A2" s="331" t="s">
        <v>127</v>
      </c>
      <c r="B2" s="331"/>
      <c r="C2" s="331"/>
      <c r="D2" s="331"/>
      <c r="E2" s="331"/>
      <c r="F2" s="331"/>
      <c r="G2" s="331"/>
      <c r="H2" s="331"/>
      <c r="I2" s="331"/>
      <c r="J2" s="331"/>
      <c r="K2" s="331"/>
    </row>
    <row r="3" spans="1:11" ht="12.75" customHeight="1">
      <c r="A3" s="329" t="s">
        <v>18</v>
      </c>
      <c r="B3" s="329"/>
      <c r="C3" s="329"/>
      <c r="D3" s="329"/>
      <c r="E3" s="329"/>
      <c r="F3" s="329"/>
      <c r="G3" s="329"/>
      <c r="H3" s="329"/>
      <c r="I3" s="329"/>
      <c r="J3" s="329"/>
      <c r="K3" s="329"/>
    </row>
    <row r="4" spans="1:11" ht="12.75" customHeight="1">
      <c r="A4" s="149"/>
      <c r="B4" s="149"/>
      <c r="C4" s="149"/>
      <c r="D4" s="149"/>
      <c r="E4" s="149"/>
      <c r="F4" s="149"/>
      <c r="G4" s="149"/>
      <c r="H4" s="149"/>
      <c r="I4" s="149"/>
      <c r="J4" s="149"/>
      <c r="K4" s="149"/>
    </row>
    <row r="5" spans="1:11" s="2" customFormat="1" ht="12.75" customHeight="1">
      <c r="A5" s="331" t="s">
        <v>299</v>
      </c>
      <c r="B5" s="331"/>
      <c r="C5" s="331"/>
      <c r="D5" s="331"/>
      <c r="E5" s="331"/>
      <c r="F5" s="331"/>
      <c r="G5" s="331"/>
      <c r="H5" s="331"/>
      <c r="I5" s="331"/>
      <c r="J5" s="331"/>
      <c r="K5" s="331"/>
    </row>
    <row r="6" spans="1:11" s="2" customFormat="1" ht="12.75" customHeight="1">
      <c r="A6" s="1"/>
      <c r="B6" s="1"/>
      <c r="C6" s="1"/>
      <c r="D6" s="1"/>
      <c r="E6" s="1"/>
      <c r="F6" s="1"/>
      <c r="G6" s="1"/>
      <c r="H6" s="1"/>
      <c r="I6" s="1"/>
      <c r="J6" s="1"/>
      <c r="K6" s="1"/>
    </row>
    <row r="7" spans="1:11" ht="12.75" customHeight="1">
      <c r="A7" s="22" t="s">
        <v>49</v>
      </c>
      <c r="B7" s="4" t="s">
        <v>50</v>
      </c>
      <c r="C7" s="5"/>
      <c r="D7" s="5"/>
      <c r="E7" s="5"/>
      <c r="F7" s="5"/>
      <c r="G7" s="5"/>
      <c r="H7" s="5"/>
      <c r="I7" s="5"/>
      <c r="J7" s="5"/>
      <c r="K7" s="5"/>
    </row>
    <row r="8" spans="1:11" ht="12.75" customHeight="1">
      <c r="A8" s="8"/>
      <c r="B8" s="5"/>
      <c r="C8" s="5"/>
      <c r="D8" s="5"/>
      <c r="E8" s="5"/>
      <c r="F8" s="5"/>
      <c r="G8" s="5"/>
      <c r="H8" s="5"/>
      <c r="I8" s="5"/>
      <c r="J8" s="5"/>
      <c r="K8" s="5"/>
    </row>
    <row r="9" spans="1:11" ht="12.75" customHeight="1">
      <c r="A9" s="22" t="s">
        <v>51</v>
      </c>
      <c r="B9" s="4" t="s">
        <v>12</v>
      </c>
      <c r="C9" s="5"/>
      <c r="D9" s="5"/>
      <c r="E9" s="5"/>
      <c r="F9" s="5"/>
      <c r="G9" s="5"/>
      <c r="H9" s="5"/>
      <c r="I9" s="5"/>
      <c r="J9" s="5"/>
      <c r="K9" s="5"/>
    </row>
    <row r="10" spans="1:11" ht="12.75" customHeight="1">
      <c r="A10" s="22"/>
      <c r="B10" s="349" t="s">
        <v>284</v>
      </c>
      <c r="C10" s="349"/>
      <c r="D10" s="349"/>
      <c r="E10" s="349"/>
      <c r="F10" s="349"/>
      <c r="G10" s="349"/>
      <c r="H10" s="349"/>
      <c r="I10" s="349"/>
      <c r="J10" s="349"/>
      <c r="K10" s="349"/>
    </row>
    <row r="11" spans="1:11" ht="12.75" customHeight="1">
      <c r="A11" s="22"/>
      <c r="B11" s="349"/>
      <c r="C11" s="349"/>
      <c r="D11" s="349"/>
      <c r="E11" s="349"/>
      <c r="F11" s="349"/>
      <c r="G11" s="349"/>
      <c r="H11" s="349"/>
      <c r="I11" s="349"/>
      <c r="J11" s="349"/>
      <c r="K11" s="349"/>
    </row>
    <row r="12" spans="1:11" ht="12.75" customHeight="1">
      <c r="A12" s="22"/>
      <c r="B12" s="349"/>
      <c r="C12" s="349"/>
      <c r="D12" s="349"/>
      <c r="E12" s="349"/>
      <c r="F12" s="349"/>
      <c r="G12" s="349"/>
      <c r="H12" s="349"/>
      <c r="I12" s="349"/>
      <c r="J12" s="349"/>
      <c r="K12" s="349"/>
    </row>
    <row r="13" spans="1:11" ht="12.75" customHeight="1">
      <c r="A13" s="22"/>
      <c r="B13" s="349"/>
      <c r="C13" s="349"/>
      <c r="D13" s="349"/>
      <c r="E13" s="349"/>
      <c r="F13" s="349"/>
      <c r="G13" s="349"/>
      <c r="H13" s="349"/>
      <c r="I13" s="349"/>
      <c r="J13" s="349"/>
      <c r="K13" s="349"/>
    </row>
    <row r="14" spans="1:11" ht="12.75" customHeight="1">
      <c r="A14" s="22"/>
      <c r="B14" s="349"/>
      <c r="C14" s="349"/>
      <c r="D14" s="349"/>
      <c r="E14" s="349"/>
      <c r="F14" s="349"/>
      <c r="G14" s="349"/>
      <c r="H14" s="349"/>
      <c r="I14" s="349"/>
      <c r="J14" s="349"/>
      <c r="K14" s="349"/>
    </row>
    <row r="15" spans="1:11" ht="12.75" customHeight="1">
      <c r="A15" s="22"/>
      <c r="B15" s="317"/>
      <c r="C15" s="317"/>
      <c r="D15" s="317"/>
      <c r="E15" s="317"/>
      <c r="F15" s="317"/>
      <c r="G15" s="317"/>
      <c r="H15" s="317"/>
      <c r="I15" s="317"/>
      <c r="J15" s="317"/>
      <c r="K15" s="317"/>
    </row>
    <row r="16" spans="1:11" ht="12.75" customHeight="1">
      <c r="A16" s="22"/>
      <c r="B16" s="350" t="s">
        <v>285</v>
      </c>
      <c r="C16" s="350"/>
      <c r="D16" s="350"/>
      <c r="E16" s="350"/>
      <c r="F16" s="350"/>
      <c r="G16" s="350"/>
      <c r="H16" s="350"/>
      <c r="I16" s="350"/>
      <c r="J16" s="350"/>
      <c r="K16" s="350"/>
    </row>
    <row r="17" spans="1:11" ht="12.75" customHeight="1">
      <c r="A17" s="22"/>
      <c r="B17" s="350"/>
      <c r="C17" s="350"/>
      <c r="D17" s="350"/>
      <c r="E17" s="350"/>
      <c r="F17" s="350"/>
      <c r="G17" s="350"/>
      <c r="H17" s="350"/>
      <c r="I17" s="350"/>
      <c r="J17" s="350"/>
      <c r="K17" s="350"/>
    </row>
    <row r="18" spans="1:11" ht="12.75" customHeight="1">
      <c r="A18" s="22"/>
      <c r="B18" s="318"/>
      <c r="C18" s="318"/>
      <c r="D18" s="318"/>
      <c r="E18" s="318"/>
      <c r="F18" s="318"/>
      <c r="G18" s="318"/>
      <c r="H18" s="318"/>
      <c r="I18" s="318"/>
      <c r="J18" s="318"/>
      <c r="K18" s="318"/>
    </row>
    <row r="19" spans="1:11" ht="12.75" customHeight="1">
      <c r="A19" s="22"/>
      <c r="B19" s="320" t="s">
        <v>283</v>
      </c>
      <c r="C19" s="319"/>
      <c r="D19" s="319"/>
      <c r="E19" s="319"/>
      <c r="F19" s="319"/>
      <c r="G19" s="319"/>
      <c r="H19" s="317"/>
      <c r="I19" s="317"/>
      <c r="J19" s="317"/>
      <c r="K19" s="317"/>
    </row>
    <row r="20" spans="1:11" ht="12.75" customHeight="1">
      <c r="A20" s="22"/>
      <c r="B20" s="317"/>
      <c r="C20" s="317"/>
      <c r="D20" s="317"/>
      <c r="E20" s="317"/>
      <c r="F20" s="317"/>
      <c r="G20" s="317"/>
      <c r="H20" s="317"/>
      <c r="I20" s="317"/>
      <c r="J20" s="317"/>
      <c r="K20" s="317"/>
    </row>
    <row r="21" spans="1:11" ht="12.75" customHeight="1">
      <c r="A21" s="22"/>
      <c r="B21" s="348" t="s">
        <v>312</v>
      </c>
      <c r="C21" s="348"/>
      <c r="D21" s="348"/>
      <c r="E21" s="348"/>
      <c r="F21" s="348"/>
      <c r="G21" s="348"/>
      <c r="H21" s="348"/>
      <c r="I21" s="348"/>
      <c r="J21" s="348"/>
      <c r="K21" s="348"/>
    </row>
    <row r="22" spans="1:11" ht="12.75" customHeight="1">
      <c r="A22" s="22"/>
      <c r="B22" s="348"/>
      <c r="C22" s="348"/>
      <c r="D22" s="348"/>
      <c r="E22" s="348"/>
      <c r="F22" s="348"/>
      <c r="G22" s="348"/>
      <c r="H22" s="348"/>
      <c r="I22" s="348"/>
      <c r="J22" s="348"/>
      <c r="K22" s="348"/>
    </row>
    <row r="23" spans="1:11" ht="12.75" customHeight="1">
      <c r="A23" s="22"/>
      <c r="B23" s="348"/>
      <c r="C23" s="348"/>
      <c r="D23" s="348"/>
      <c r="E23" s="348"/>
      <c r="F23" s="348"/>
      <c r="G23" s="348"/>
      <c r="H23" s="348"/>
      <c r="I23" s="348"/>
      <c r="J23" s="348"/>
      <c r="K23" s="348"/>
    </row>
    <row r="24" spans="1:11" ht="12.75" customHeight="1">
      <c r="A24" s="8"/>
      <c r="B24" s="205"/>
      <c r="C24" s="205"/>
      <c r="D24" s="205"/>
      <c r="E24" s="205"/>
      <c r="F24" s="205"/>
      <c r="G24" s="205"/>
      <c r="H24" s="205"/>
      <c r="I24" s="205"/>
      <c r="J24" s="205"/>
      <c r="K24" s="205"/>
    </row>
    <row r="25" spans="1:11" ht="12.75" customHeight="1">
      <c r="A25" s="22" t="s">
        <v>52</v>
      </c>
      <c r="B25" s="4" t="s">
        <v>54</v>
      </c>
      <c r="C25" s="5"/>
      <c r="D25" s="5"/>
      <c r="E25" s="5"/>
      <c r="F25" s="5"/>
      <c r="G25" s="5"/>
      <c r="H25" s="5"/>
      <c r="I25" s="5"/>
      <c r="J25" s="5"/>
      <c r="K25" s="5"/>
    </row>
    <row r="26" spans="1:11" ht="12.75" customHeight="1">
      <c r="A26" s="8"/>
      <c r="B26" s="5" t="s">
        <v>13</v>
      </c>
      <c r="C26" s="5"/>
      <c r="D26" s="5"/>
      <c r="E26" s="5"/>
      <c r="F26" s="5"/>
      <c r="G26" s="5"/>
      <c r="H26" s="5"/>
      <c r="I26" s="5"/>
      <c r="J26" s="5"/>
      <c r="K26" s="5"/>
    </row>
    <row r="27" spans="1:11" ht="12.75" customHeight="1">
      <c r="A27" s="8"/>
      <c r="B27" s="5"/>
      <c r="C27" s="5"/>
      <c r="D27" s="5"/>
      <c r="E27" s="5"/>
      <c r="F27" s="5"/>
      <c r="G27" s="5"/>
      <c r="H27" s="5"/>
      <c r="I27" s="5"/>
      <c r="J27" s="5"/>
      <c r="K27" s="5"/>
    </row>
    <row r="28" spans="1:11" ht="12.75" customHeight="1">
      <c r="A28" s="22" t="s">
        <v>53</v>
      </c>
      <c r="B28" s="4" t="s">
        <v>56</v>
      </c>
      <c r="C28" s="5"/>
      <c r="D28" s="5"/>
      <c r="E28" s="5"/>
      <c r="F28" s="5"/>
      <c r="G28" s="5"/>
      <c r="H28" s="5"/>
      <c r="I28" s="5"/>
      <c r="J28" s="5"/>
      <c r="K28" s="5"/>
    </row>
    <row r="29" spans="1:11" ht="12.75" customHeight="1">
      <c r="A29" s="8"/>
      <c r="B29" s="343" t="s">
        <v>14</v>
      </c>
      <c r="C29" s="343"/>
      <c r="D29" s="343"/>
      <c r="E29" s="343"/>
      <c r="F29" s="343"/>
      <c r="G29" s="343"/>
      <c r="H29" s="343"/>
      <c r="I29" s="343"/>
      <c r="J29" s="343"/>
      <c r="K29" s="343"/>
    </row>
    <row r="30" spans="1:11" ht="12.75" customHeight="1">
      <c r="A30" s="8"/>
      <c r="B30" s="343"/>
      <c r="C30" s="343"/>
      <c r="D30" s="343"/>
      <c r="E30" s="343"/>
      <c r="F30" s="343"/>
      <c r="G30" s="343"/>
      <c r="H30" s="343"/>
      <c r="I30" s="343"/>
      <c r="J30" s="343"/>
      <c r="K30" s="343"/>
    </row>
    <row r="31" spans="1:11" ht="12.75" customHeight="1">
      <c r="A31" s="8"/>
      <c r="B31" s="5"/>
      <c r="C31" s="5"/>
      <c r="D31" s="5"/>
      <c r="E31" s="5"/>
      <c r="F31" s="5"/>
      <c r="G31" s="5"/>
      <c r="H31" s="5"/>
      <c r="I31" s="5"/>
      <c r="J31" s="5"/>
      <c r="K31" s="5"/>
    </row>
    <row r="32" spans="1:11" ht="12.75" customHeight="1">
      <c r="A32" s="22" t="s">
        <v>55</v>
      </c>
      <c r="B32" s="4" t="s">
        <v>58</v>
      </c>
      <c r="C32" s="5"/>
      <c r="D32" s="5"/>
      <c r="E32" s="5"/>
      <c r="F32" s="5"/>
      <c r="G32" s="5"/>
      <c r="H32" s="5"/>
      <c r="I32" s="5"/>
      <c r="J32" s="5"/>
      <c r="K32" s="5"/>
    </row>
    <row r="33" spans="1:11" ht="12.75" customHeight="1">
      <c r="A33" s="8"/>
      <c r="B33" s="343" t="s">
        <v>16</v>
      </c>
      <c r="C33" s="343"/>
      <c r="D33" s="343"/>
      <c r="E33" s="343"/>
      <c r="F33" s="343"/>
      <c r="G33" s="343"/>
      <c r="H33" s="343"/>
      <c r="I33" s="343"/>
      <c r="J33" s="343"/>
      <c r="K33" s="343"/>
    </row>
    <row r="34" spans="1:11" ht="12.75" customHeight="1">
      <c r="A34" s="8"/>
      <c r="B34" s="343"/>
      <c r="C34" s="343"/>
      <c r="D34" s="343"/>
      <c r="E34" s="343"/>
      <c r="F34" s="343"/>
      <c r="G34" s="343"/>
      <c r="H34" s="343"/>
      <c r="I34" s="343"/>
      <c r="J34" s="343"/>
      <c r="K34" s="343"/>
    </row>
    <row r="35" spans="1:11" ht="12.75" customHeight="1">
      <c r="A35" s="8"/>
      <c r="B35" s="7"/>
      <c r="C35" s="7"/>
      <c r="D35" s="7"/>
      <c r="E35" s="7"/>
      <c r="F35" s="7"/>
      <c r="G35" s="7"/>
      <c r="H35" s="7"/>
      <c r="I35" s="7"/>
      <c r="J35" s="7"/>
      <c r="K35" s="7"/>
    </row>
    <row r="36" spans="1:11" ht="12.75" customHeight="1">
      <c r="A36" s="22" t="s">
        <v>57</v>
      </c>
      <c r="B36" s="150" t="s">
        <v>60</v>
      </c>
      <c r="C36" s="5"/>
      <c r="D36" s="5"/>
      <c r="E36" s="5"/>
      <c r="F36" s="5"/>
      <c r="G36" s="5"/>
      <c r="H36" s="5"/>
      <c r="I36" s="5"/>
      <c r="J36" s="5"/>
      <c r="K36" s="5"/>
    </row>
    <row r="37" spans="1:11" s="151" customFormat="1" ht="12.75" customHeight="1">
      <c r="A37" s="22"/>
      <c r="B37" s="343" t="s">
        <v>177</v>
      </c>
      <c r="C37" s="343"/>
      <c r="D37" s="343"/>
      <c r="E37" s="343"/>
      <c r="F37" s="343"/>
      <c r="G37" s="343"/>
      <c r="H37" s="343"/>
      <c r="I37" s="343"/>
      <c r="J37" s="343"/>
      <c r="K37" s="343"/>
    </row>
    <row r="38" spans="1:11" s="151" customFormat="1" ht="12.75" customHeight="1">
      <c r="A38" s="22"/>
      <c r="B38" s="343"/>
      <c r="C38" s="343"/>
      <c r="D38" s="343"/>
      <c r="E38" s="343"/>
      <c r="F38" s="343"/>
      <c r="G38" s="343"/>
      <c r="H38" s="343"/>
      <c r="I38" s="343"/>
      <c r="J38" s="343"/>
      <c r="K38" s="343"/>
    </row>
    <row r="39" spans="1:11" s="151" customFormat="1" ht="12.75" customHeight="1">
      <c r="A39" s="22"/>
      <c r="B39" s="152"/>
      <c r="C39" s="152"/>
      <c r="D39" s="152"/>
      <c r="E39" s="152"/>
      <c r="F39" s="152"/>
      <c r="G39" s="152"/>
      <c r="H39" s="152"/>
      <c r="I39" s="152"/>
      <c r="J39" s="152"/>
      <c r="K39" s="152"/>
    </row>
    <row r="40" spans="1:11" ht="12.75" customHeight="1">
      <c r="A40" s="22" t="s">
        <v>59</v>
      </c>
      <c r="B40" s="4" t="s">
        <v>62</v>
      </c>
      <c r="C40" s="5"/>
      <c r="D40" s="5"/>
      <c r="E40" s="5"/>
      <c r="F40" s="5"/>
      <c r="G40" s="5"/>
      <c r="H40" s="5"/>
      <c r="I40" s="5"/>
      <c r="J40" s="5"/>
      <c r="K40" s="5"/>
    </row>
    <row r="41" spans="1:11" s="151" customFormat="1" ht="12.75" customHeight="1">
      <c r="A41" s="22"/>
      <c r="B41" s="347" t="s">
        <v>178</v>
      </c>
      <c r="C41" s="347"/>
      <c r="D41" s="347"/>
      <c r="E41" s="347"/>
      <c r="F41" s="347"/>
      <c r="G41" s="347"/>
      <c r="H41" s="347"/>
      <c r="I41" s="347"/>
      <c r="J41" s="347"/>
      <c r="K41" s="347"/>
    </row>
    <row r="42" spans="1:11" ht="12.75">
      <c r="A42" s="22"/>
      <c r="B42" s="7"/>
      <c r="C42" s="7"/>
      <c r="D42" s="7"/>
      <c r="E42" s="7"/>
      <c r="F42" s="7"/>
      <c r="G42" s="7"/>
      <c r="H42" s="7"/>
      <c r="I42" s="7"/>
      <c r="J42" s="7"/>
      <c r="K42" s="7"/>
    </row>
    <row r="43" spans="1:11" ht="12.75" customHeight="1">
      <c r="A43" s="22" t="s">
        <v>61</v>
      </c>
      <c r="B43" s="4" t="s">
        <v>17</v>
      </c>
      <c r="C43" s="5"/>
      <c r="D43" s="5"/>
      <c r="E43" s="5"/>
      <c r="F43" s="5"/>
      <c r="G43" s="5"/>
      <c r="H43" s="5"/>
      <c r="I43" s="5"/>
      <c r="J43" s="5"/>
      <c r="K43" s="5"/>
    </row>
    <row r="44" spans="1:11" ht="12.75" customHeight="1">
      <c r="A44" s="22"/>
      <c r="B44" s="153" t="s">
        <v>155</v>
      </c>
      <c r="C44" s="5"/>
      <c r="D44" s="5"/>
      <c r="E44" s="5"/>
      <c r="F44" s="5"/>
      <c r="G44" s="5"/>
      <c r="H44" s="5"/>
      <c r="I44" s="5"/>
      <c r="J44" s="5"/>
      <c r="K44" s="5"/>
    </row>
    <row r="45" spans="1:11" ht="12.75" customHeight="1">
      <c r="A45" s="22"/>
      <c r="B45" s="4"/>
      <c r="C45" s="5"/>
      <c r="D45" s="5"/>
      <c r="E45" s="5"/>
      <c r="F45" s="5"/>
      <c r="G45" s="5"/>
      <c r="H45" s="5"/>
      <c r="I45" s="5"/>
      <c r="J45" s="5"/>
      <c r="K45" s="5"/>
    </row>
    <row r="46" spans="1:11" ht="12.75" customHeight="1">
      <c r="A46" s="8"/>
      <c r="B46" s="351" t="s">
        <v>253</v>
      </c>
      <c r="C46" s="351"/>
      <c r="D46" s="351"/>
      <c r="E46" s="351"/>
      <c r="F46" s="351"/>
      <c r="G46" s="351"/>
      <c r="H46" s="351"/>
      <c r="I46" s="351"/>
      <c r="J46" s="351"/>
      <c r="K46" s="351"/>
    </row>
    <row r="47" spans="1:11" ht="12.75" customHeight="1">
      <c r="A47" s="8"/>
      <c r="B47" s="352"/>
      <c r="C47" s="352"/>
      <c r="D47" s="352"/>
      <c r="E47" s="352"/>
      <c r="F47" s="352"/>
      <c r="G47" s="352"/>
      <c r="H47" s="352"/>
      <c r="I47" s="352"/>
      <c r="J47" s="352"/>
      <c r="K47" s="352"/>
    </row>
    <row r="48" spans="1:11" ht="12.75" customHeight="1">
      <c r="A48" s="8"/>
      <c r="B48" s="352"/>
      <c r="C48" s="352"/>
      <c r="D48" s="352"/>
      <c r="E48" s="352"/>
      <c r="F48" s="352"/>
      <c r="G48" s="352"/>
      <c r="H48" s="352"/>
      <c r="I48" s="352"/>
      <c r="J48" s="352"/>
      <c r="K48" s="352"/>
    </row>
    <row r="49" spans="1:11" ht="12.75" customHeight="1">
      <c r="A49" s="8"/>
      <c r="B49" s="352"/>
      <c r="C49" s="352"/>
      <c r="D49" s="352"/>
      <c r="E49" s="352"/>
      <c r="F49" s="352"/>
      <c r="G49" s="352"/>
      <c r="H49" s="352"/>
      <c r="I49" s="352"/>
      <c r="J49" s="352"/>
      <c r="K49" s="352"/>
    </row>
    <row r="50" spans="1:11" ht="12.75" customHeight="1">
      <c r="A50" s="8"/>
      <c r="B50" s="353"/>
      <c r="C50" s="353"/>
      <c r="D50" s="353"/>
      <c r="E50" s="353"/>
      <c r="F50" s="353"/>
      <c r="G50" s="353"/>
      <c r="H50" s="353"/>
      <c r="I50" s="353"/>
      <c r="J50" s="353"/>
      <c r="K50" s="353"/>
    </row>
    <row r="51" spans="1:11" ht="12.75" customHeight="1">
      <c r="A51" s="8"/>
      <c r="B51" s="154"/>
      <c r="C51" s="154"/>
      <c r="D51" s="154"/>
      <c r="E51" s="154"/>
      <c r="F51" s="154"/>
      <c r="G51" s="154"/>
      <c r="H51" s="154"/>
      <c r="I51" s="154"/>
      <c r="J51" s="154"/>
      <c r="K51" s="154"/>
    </row>
    <row r="52" spans="1:11" ht="12.75" customHeight="1">
      <c r="A52" s="8"/>
      <c r="B52" s="153" t="s">
        <v>156</v>
      </c>
      <c r="C52" s="154"/>
      <c r="D52" s="154"/>
      <c r="E52" s="154"/>
      <c r="F52" s="154"/>
      <c r="G52" s="154"/>
      <c r="H52" s="154"/>
      <c r="I52" s="154"/>
      <c r="J52" s="154"/>
      <c r="K52" s="154"/>
    </row>
    <row r="53" spans="1:11" ht="12.75" customHeight="1">
      <c r="A53" s="8"/>
      <c r="B53" s="154"/>
      <c r="C53" s="154"/>
      <c r="D53" s="154"/>
      <c r="E53" s="154"/>
      <c r="F53" s="154"/>
      <c r="G53" s="154"/>
      <c r="H53" s="154"/>
      <c r="I53" s="154"/>
      <c r="J53" s="154"/>
      <c r="K53" s="154"/>
    </row>
    <row r="54" spans="1:11" ht="12.75" customHeight="1">
      <c r="A54" s="8"/>
      <c r="B54" s="354" t="s">
        <v>157</v>
      </c>
      <c r="C54" s="354"/>
      <c r="D54" s="354"/>
      <c r="E54" s="354"/>
      <c r="F54" s="354"/>
      <c r="G54" s="354"/>
      <c r="H54" s="354"/>
      <c r="I54" s="354"/>
      <c r="J54" s="354"/>
      <c r="K54" s="354"/>
    </row>
    <row r="55" spans="1:11" ht="12.75" customHeight="1">
      <c r="A55" s="8"/>
      <c r="B55" s="354"/>
      <c r="C55" s="354"/>
      <c r="D55" s="354"/>
      <c r="E55" s="354"/>
      <c r="F55" s="354"/>
      <c r="G55" s="354"/>
      <c r="H55" s="354"/>
      <c r="I55" s="354"/>
      <c r="J55" s="354"/>
      <c r="K55" s="354"/>
    </row>
    <row r="56" spans="1:11" ht="12.75" customHeight="1">
      <c r="A56" s="8"/>
      <c r="B56" s="354"/>
      <c r="C56" s="354"/>
      <c r="D56" s="354"/>
      <c r="E56" s="354"/>
      <c r="F56" s="354"/>
      <c r="G56" s="354"/>
      <c r="H56" s="354"/>
      <c r="I56" s="354"/>
      <c r="J56" s="354"/>
      <c r="K56" s="354"/>
    </row>
    <row r="57" spans="1:11" ht="12.75" customHeight="1">
      <c r="A57" s="8"/>
      <c r="B57" s="354"/>
      <c r="C57" s="354"/>
      <c r="D57" s="354"/>
      <c r="E57" s="354"/>
      <c r="F57" s="354"/>
      <c r="G57" s="354"/>
      <c r="H57" s="354"/>
      <c r="I57" s="354"/>
      <c r="J57" s="354"/>
      <c r="K57" s="354"/>
    </row>
    <row r="58" spans="1:11" ht="12.75" customHeight="1">
      <c r="A58" s="8"/>
      <c r="B58" s="354"/>
      <c r="C58" s="354"/>
      <c r="D58" s="354"/>
      <c r="E58" s="354"/>
      <c r="F58" s="354"/>
      <c r="G58" s="354"/>
      <c r="H58" s="354"/>
      <c r="I58" s="354"/>
      <c r="J58" s="354"/>
      <c r="K58" s="354"/>
    </row>
    <row r="59" spans="1:11" ht="12.75" customHeight="1">
      <c r="A59" s="8"/>
      <c r="B59" s="170"/>
      <c r="C59" s="168"/>
      <c r="D59" s="168"/>
      <c r="E59" s="168"/>
      <c r="F59" s="355" t="s">
        <v>158</v>
      </c>
      <c r="G59" s="355"/>
      <c r="H59" s="355"/>
      <c r="I59" s="355"/>
      <c r="J59" s="355"/>
      <c r="K59" s="355"/>
    </row>
    <row r="60" spans="1:11" ht="12.75" customHeight="1">
      <c r="A60" s="8"/>
      <c r="B60" s="170"/>
      <c r="C60" s="168"/>
      <c r="D60" s="168"/>
      <c r="E60" s="168"/>
      <c r="F60" s="358" t="s">
        <v>102</v>
      </c>
      <c r="G60" s="358"/>
      <c r="H60" s="211"/>
      <c r="I60" s="358" t="s">
        <v>100</v>
      </c>
      <c r="J60" s="358"/>
      <c r="K60" s="358"/>
    </row>
    <row r="61" spans="1:11" ht="12.75" customHeight="1">
      <c r="A61" s="8"/>
      <c r="B61" s="170"/>
      <c r="C61" s="168"/>
      <c r="D61" s="168"/>
      <c r="E61" s="168"/>
      <c r="F61" s="212" t="s">
        <v>135</v>
      </c>
      <c r="G61" s="212" t="s">
        <v>138</v>
      </c>
      <c r="H61" s="213"/>
      <c r="I61" s="212" t="s">
        <v>135</v>
      </c>
      <c r="J61" s="212"/>
      <c r="K61" s="212" t="s">
        <v>138</v>
      </c>
    </row>
    <row r="62" spans="1:11" ht="12.75" customHeight="1">
      <c r="A62" s="8"/>
      <c r="B62" s="170"/>
      <c r="C62" s="168"/>
      <c r="D62" s="168"/>
      <c r="E62" s="168"/>
      <c r="F62" s="212" t="s">
        <v>136</v>
      </c>
      <c r="G62" s="212" t="s">
        <v>139</v>
      </c>
      <c r="H62" s="213"/>
      <c r="I62" s="212" t="s">
        <v>136</v>
      </c>
      <c r="J62" s="212"/>
      <c r="K62" s="212" t="s">
        <v>139</v>
      </c>
    </row>
    <row r="63" spans="1:11" ht="12.75" customHeight="1">
      <c r="A63" s="8"/>
      <c r="B63" s="170"/>
      <c r="C63" s="168"/>
      <c r="D63" s="168"/>
      <c r="E63" s="168"/>
      <c r="F63" s="212" t="s">
        <v>137</v>
      </c>
      <c r="G63" s="212" t="s">
        <v>137</v>
      </c>
      <c r="H63" s="213"/>
      <c r="I63" s="212" t="s">
        <v>140</v>
      </c>
      <c r="J63" s="212"/>
      <c r="K63" s="212" t="s">
        <v>141</v>
      </c>
    </row>
    <row r="64" spans="1:11" ht="12.75" customHeight="1">
      <c r="A64" s="8"/>
      <c r="B64" s="170"/>
      <c r="C64" s="168"/>
      <c r="D64" s="168"/>
      <c r="E64" s="168"/>
      <c r="F64" s="214">
        <f>'Consolidated IS'!D14</f>
        <v>41090</v>
      </c>
      <c r="G64" s="214">
        <f>'Consolidated IS'!E14</f>
        <v>40724</v>
      </c>
      <c r="H64" s="215"/>
      <c r="I64" s="214">
        <f>'Consolidated IS'!G14</f>
        <v>41090</v>
      </c>
      <c r="J64" s="214"/>
      <c r="K64" s="214">
        <f>'Consolidated IS'!H14</f>
        <v>40724</v>
      </c>
    </row>
    <row r="65" spans="1:11" ht="12.75" customHeight="1">
      <c r="A65" s="8"/>
      <c r="B65" s="170"/>
      <c r="C65" s="168"/>
      <c r="D65" s="168"/>
      <c r="E65" s="168"/>
      <c r="F65" s="214"/>
      <c r="G65" s="214"/>
      <c r="H65" s="215"/>
      <c r="I65" s="214"/>
      <c r="J65" s="214"/>
      <c r="K65" s="214"/>
    </row>
    <row r="66" spans="1:11" ht="12.75" customHeight="1">
      <c r="A66" s="8"/>
      <c r="B66" s="170" t="s">
        <v>159</v>
      </c>
      <c r="C66" s="168"/>
      <c r="D66" s="168"/>
      <c r="E66" s="168"/>
      <c r="F66" s="306">
        <v>212339</v>
      </c>
      <c r="G66" s="216">
        <v>723683</v>
      </c>
      <c r="H66" s="215"/>
      <c r="I66" s="307">
        <v>468485</v>
      </c>
      <c r="J66" s="216"/>
      <c r="K66" s="216">
        <v>2010330</v>
      </c>
    </row>
    <row r="67" spans="1:11" ht="12.75" customHeight="1">
      <c r="A67" s="8"/>
      <c r="B67" s="170" t="s">
        <v>165</v>
      </c>
      <c r="C67" s="168"/>
      <c r="D67" s="168"/>
      <c r="E67" s="168"/>
      <c r="F67" s="306">
        <v>7194167</v>
      </c>
      <c r="G67" s="216">
        <v>2843456</v>
      </c>
      <c r="H67" s="215"/>
      <c r="I67" s="307">
        <v>14369218</v>
      </c>
      <c r="J67" s="216"/>
      <c r="K67" s="216">
        <v>6325061</v>
      </c>
    </row>
    <row r="68" spans="1:11" ht="12.75" customHeight="1">
      <c r="A68" s="8"/>
      <c r="B68" s="170" t="s">
        <v>160</v>
      </c>
      <c r="C68" s="168"/>
      <c r="D68" s="168"/>
      <c r="E68" s="168"/>
      <c r="F68" s="306">
        <v>654997</v>
      </c>
      <c r="G68" s="216">
        <v>1468231</v>
      </c>
      <c r="H68" s="215"/>
      <c r="I68" s="307">
        <v>1965010</v>
      </c>
      <c r="J68" s="216"/>
      <c r="K68" s="216">
        <v>2618223</v>
      </c>
    </row>
    <row r="69" spans="1:11" ht="12.75" customHeight="1">
      <c r="A69" s="8"/>
      <c r="B69" s="170" t="s">
        <v>161</v>
      </c>
      <c r="C69" s="168"/>
      <c r="D69" s="168"/>
      <c r="E69" s="168"/>
      <c r="F69" s="306">
        <v>941863</v>
      </c>
      <c r="G69" s="217">
        <v>236229</v>
      </c>
      <c r="H69" s="215"/>
      <c r="I69" s="307">
        <v>1550213</v>
      </c>
      <c r="J69" s="217"/>
      <c r="K69" s="217">
        <v>507277</v>
      </c>
    </row>
    <row r="70" spans="1:11" ht="12.75" customHeight="1" thickBot="1">
      <c r="A70" s="8"/>
      <c r="B70" s="170"/>
      <c r="C70" s="168"/>
      <c r="D70" s="168"/>
      <c r="E70" s="168"/>
      <c r="F70" s="218">
        <f>SUM(F66:F69)</f>
        <v>9003366</v>
      </c>
      <c r="G70" s="218">
        <f>SUM(G66:G69)</f>
        <v>5271599</v>
      </c>
      <c r="H70" s="168"/>
      <c r="I70" s="218">
        <f>SUM(I66:I69)</f>
        <v>18352926</v>
      </c>
      <c r="J70" s="218"/>
      <c r="K70" s="218">
        <f>SUM(K66:K69)</f>
        <v>11460891</v>
      </c>
    </row>
    <row r="71" spans="1:11" ht="12.75" customHeight="1">
      <c r="A71" s="8"/>
      <c r="B71" s="170"/>
      <c r="C71" s="168"/>
      <c r="D71" s="168"/>
      <c r="E71" s="168"/>
      <c r="F71" s="168"/>
      <c r="G71" s="168"/>
      <c r="H71" s="168"/>
      <c r="I71" s="168"/>
      <c r="J71" s="168"/>
      <c r="K71" s="168"/>
    </row>
    <row r="72" spans="1:11" ht="12.75" customHeight="1">
      <c r="A72" s="8"/>
      <c r="B72" s="170"/>
      <c r="C72" s="168"/>
      <c r="D72" s="168"/>
      <c r="E72" s="168"/>
      <c r="F72" s="355" t="s">
        <v>162</v>
      </c>
      <c r="G72" s="355"/>
      <c r="H72" s="223"/>
      <c r="I72" s="355" t="s">
        <v>163</v>
      </c>
      <c r="J72" s="355"/>
      <c r="K72" s="355"/>
    </row>
    <row r="73" spans="1:11" ht="12.75" customHeight="1">
      <c r="A73" s="8"/>
      <c r="B73" s="170"/>
      <c r="C73" s="168"/>
      <c r="D73" s="168"/>
      <c r="E73" s="168"/>
      <c r="F73" s="219">
        <f>F64</f>
        <v>41090</v>
      </c>
      <c r="G73" s="219">
        <f>G64</f>
        <v>40724</v>
      </c>
      <c r="H73" s="168"/>
      <c r="I73" s="219">
        <f>I64</f>
        <v>41090</v>
      </c>
      <c r="J73" s="219"/>
      <c r="K73" s="219">
        <f>K64</f>
        <v>40724</v>
      </c>
    </row>
    <row r="74" spans="1:11" ht="12.75" customHeight="1">
      <c r="A74" s="8"/>
      <c r="B74" s="170"/>
      <c r="C74" s="168"/>
      <c r="D74" s="168"/>
      <c r="E74" s="168"/>
      <c r="F74" s="219"/>
      <c r="G74" s="219"/>
      <c r="H74" s="168"/>
      <c r="I74" s="219"/>
      <c r="J74" s="219"/>
      <c r="K74" s="219"/>
    </row>
    <row r="75" spans="1:13" ht="12.75" customHeight="1">
      <c r="A75" s="8"/>
      <c r="B75" s="170" t="s">
        <v>164</v>
      </c>
      <c r="C75" s="168"/>
      <c r="D75" s="168"/>
      <c r="E75" s="168"/>
      <c r="F75" s="307">
        <v>46394703</v>
      </c>
      <c r="G75" s="224">
        <v>44925408</v>
      </c>
      <c r="H75" s="168"/>
      <c r="I75" s="307">
        <v>5285722</v>
      </c>
      <c r="J75" s="220"/>
      <c r="K75" s="220">
        <v>3124485</v>
      </c>
      <c r="M75" s="47"/>
    </row>
    <row r="76" spans="1:11" ht="12.75" customHeight="1">
      <c r="A76" s="8"/>
      <c r="B76" s="170" t="s">
        <v>165</v>
      </c>
      <c r="C76" s="168"/>
      <c r="D76" s="168"/>
      <c r="E76" s="168"/>
      <c r="F76" s="308">
        <v>7017522</v>
      </c>
      <c r="G76" s="225">
        <v>7173702</v>
      </c>
      <c r="H76" s="168"/>
      <c r="I76" s="308">
        <v>452481</v>
      </c>
      <c r="J76" s="221"/>
      <c r="K76" s="221">
        <v>47148</v>
      </c>
    </row>
    <row r="77" spans="1:14" ht="12.75" customHeight="1" thickBot="1">
      <c r="A77" s="8"/>
      <c r="B77" s="170"/>
      <c r="C77" s="168"/>
      <c r="D77" s="168"/>
      <c r="E77" s="168"/>
      <c r="F77" s="222">
        <f>SUM(F75:F76)</f>
        <v>53412225</v>
      </c>
      <c r="G77" s="222">
        <f>SUM(G75:G76)</f>
        <v>52099110</v>
      </c>
      <c r="H77" s="168"/>
      <c r="I77" s="222">
        <f>SUM(I75:I76)</f>
        <v>5738203</v>
      </c>
      <c r="J77" s="222"/>
      <c r="K77" s="222">
        <f>SUM(K75:K76)</f>
        <v>3171633</v>
      </c>
      <c r="N77" s="64"/>
    </row>
    <row r="78" spans="1:11" ht="12.75" customHeight="1">
      <c r="A78" s="8"/>
      <c r="B78" s="2"/>
      <c r="C78" s="154"/>
      <c r="D78" s="154"/>
      <c r="E78" s="154"/>
      <c r="F78" s="155"/>
      <c r="G78" s="155"/>
      <c r="H78" s="154"/>
      <c r="I78" s="155"/>
      <c r="J78" s="155"/>
      <c r="K78" s="155"/>
    </row>
    <row r="79" spans="1:11" ht="12.75" customHeight="1">
      <c r="A79" s="22" t="s">
        <v>63</v>
      </c>
      <c r="B79" s="4" t="s">
        <v>65</v>
      </c>
      <c r="C79" s="5"/>
      <c r="D79" s="5"/>
      <c r="E79" s="5"/>
      <c r="F79" s="5"/>
      <c r="G79" s="5"/>
      <c r="H79" s="5"/>
      <c r="I79" s="5"/>
      <c r="J79" s="5"/>
      <c r="K79" s="5"/>
    </row>
    <row r="80" spans="1:11" ht="12.75" customHeight="1">
      <c r="A80" s="8"/>
      <c r="B80" s="343" t="s">
        <v>300</v>
      </c>
      <c r="C80" s="343"/>
      <c r="D80" s="343"/>
      <c r="E80" s="343"/>
      <c r="F80" s="343"/>
      <c r="G80" s="343"/>
      <c r="H80" s="343"/>
      <c r="I80" s="343"/>
      <c r="J80" s="343"/>
      <c r="K80" s="343"/>
    </row>
    <row r="81" spans="1:11" ht="12.75" customHeight="1">
      <c r="A81" s="8"/>
      <c r="B81" s="343"/>
      <c r="C81" s="343"/>
      <c r="D81" s="343"/>
      <c r="E81" s="343"/>
      <c r="F81" s="343"/>
      <c r="G81" s="343"/>
      <c r="H81" s="343"/>
      <c r="I81" s="343"/>
      <c r="J81" s="343"/>
      <c r="K81" s="343"/>
    </row>
    <row r="82" spans="1:11" ht="12.75" customHeight="1">
      <c r="A82" s="8"/>
      <c r="B82" s="5"/>
      <c r="C82" s="5"/>
      <c r="D82" s="5"/>
      <c r="E82" s="5"/>
      <c r="F82" s="5"/>
      <c r="G82" s="5"/>
      <c r="H82" s="5"/>
      <c r="I82" s="5"/>
      <c r="J82" s="5"/>
      <c r="K82" s="5"/>
    </row>
    <row r="83" spans="1:11" s="151" customFormat="1" ht="12.75" customHeight="1">
      <c r="A83" s="22" t="s">
        <v>64</v>
      </c>
      <c r="B83" s="150" t="s">
        <v>67</v>
      </c>
      <c r="C83" s="156"/>
      <c r="D83" s="156"/>
      <c r="E83" s="156"/>
      <c r="F83" s="156"/>
      <c r="G83" s="156"/>
      <c r="H83" s="156"/>
      <c r="I83" s="156"/>
      <c r="J83" s="156"/>
      <c r="K83" s="156"/>
    </row>
    <row r="84" spans="1:11" s="74" customFormat="1" ht="25.5" customHeight="1">
      <c r="A84" s="8"/>
      <c r="B84" s="359" t="s">
        <v>301</v>
      </c>
      <c r="C84" s="360"/>
      <c r="D84" s="360"/>
      <c r="E84" s="360"/>
      <c r="F84" s="360"/>
      <c r="G84" s="360"/>
      <c r="H84" s="360"/>
      <c r="I84" s="360"/>
      <c r="J84" s="360"/>
      <c r="K84" s="360"/>
    </row>
    <row r="85" spans="1:11" ht="12.75" customHeight="1">
      <c r="A85" s="8"/>
      <c r="B85" s="157"/>
      <c r="C85" s="6"/>
      <c r="D85" s="6"/>
      <c r="E85" s="6"/>
      <c r="F85" s="6"/>
      <c r="G85" s="6"/>
      <c r="H85" s="6"/>
      <c r="I85" s="6"/>
      <c r="J85" s="6"/>
      <c r="K85" s="6"/>
    </row>
    <row r="86" spans="1:11" ht="12.75" customHeight="1">
      <c r="A86" s="22" t="s">
        <v>66</v>
      </c>
      <c r="B86" s="4" t="s">
        <v>69</v>
      </c>
      <c r="C86" s="5"/>
      <c r="D86" s="5"/>
      <c r="E86" s="5"/>
      <c r="F86" s="5"/>
      <c r="G86" s="5"/>
      <c r="H86" s="5"/>
      <c r="I86" s="5"/>
      <c r="J86" s="5"/>
      <c r="K86" s="5"/>
    </row>
    <row r="87" spans="1:11" ht="12.75" customHeight="1">
      <c r="A87" s="22"/>
      <c r="B87" s="357" t="s">
        <v>191</v>
      </c>
      <c r="C87" s="357"/>
      <c r="D87" s="357"/>
      <c r="E87" s="357"/>
      <c r="F87" s="357"/>
      <c r="G87" s="357"/>
      <c r="H87" s="357"/>
      <c r="I87" s="357"/>
      <c r="J87" s="357"/>
      <c r="K87" s="357"/>
    </row>
    <row r="88" spans="1:11" ht="12.75" customHeight="1">
      <c r="A88" s="22"/>
      <c r="B88" s="15"/>
      <c r="C88" s="15"/>
      <c r="D88" s="15"/>
      <c r="E88" s="15"/>
      <c r="F88" s="15"/>
      <c r="G88" s="15"/>
      <c r="H88" s="15"/>
      <c r="I88" s="15"/>
      <c r="J88" s="15"/>
      <c r="K88" s="15"/>
    </row>
    <row r="89" spans="1:11" ht="12.75" customHeight="1">
      <c r="A89" s="22" t="s">
        <v>68</v>
      </c>
      <c r="B89" s="4" t="s">
        <v>70</v>
      </c>
      <c r="C89" s="5"/>
      <c r="D89" s="5"/>
      <c r="E89" s="5"/>
      <c r="F89" s="5"/>
      <c r="G89" s="5"/>
      <c r="H89" s="5"/>
      <c r="I89" s="5"/>
      <c r="J89" s="5"/>
      <c r="K89" s="5"/>
    </row>
    <row r="90" spans="1:11" ht="12.75" customHeight="1">
      <c r="A90" s="8"/>
      <c r="B90" s="356" t="s">
        <v>311</v>
      </c>
      <c r="C90" s="356"/>
      <c r="D90" s="356"/>
      <c r="E90" s="356"/>
      <c r="F90" s="356"/>
      <c r="G90" s="356"/>
      <c r="H90" s="356"/>
      <c r="I90" s="356"/>
      <c r="J90" s="356"/>
      <c r="K90" s="356"/>
    </row>
    <row r="91" spans="1:11" ht="12.75" customHeight="1">
      <c r="A91" s="8"/>
      <c r="B91" s="356"/>
      <c r="C91" s="356"/>
      <c r="D91" s="356"/>
      <c r="E91" s="356"/>
      <c r="F91" s="356"/>
      <c r="G91" s="356"/>
      <c r="H91" s="356"/>
      <c r="I91" s="356"/>
      <c r="J91" s="356"/>
      <c r="K91" s="356"/>
    </row>
    <row r="92" spans="1:11" ht="12.75">
      <c r="A92" s="8"/>
      <c r="B92" s="356"/>
      <c r="C92" s="356"/>
      <c r="D92" s="356"/>
      <c r="E92" s="356"/>
      <c r="F92" s="356"/>
      <c r="G92" s="356"/>
      <c r="H92" s="356"/>
      <c r="I92" s="356"/>
      <c r="J92" s="356"/>
      <c r="K92" s="356"/>
    </row>
    <row r="93" spans="1:11" ht="12.75" customHeight="1">
      <c r="A93" s="8"/>
      <c r="B93" s="7"/>
      <c r="C93" s="7"/>
      <c r="D93" s="7"/>
      <c r="E93" s="7"/>
      <c r="F93" s="7"/>
      <c r="G93" s="7"/>
      <c r="H93" s="7"/>
      <c r="I93" s="7"/>
      <c r="J93" s="7"/>
      <c r="K93" s="7"/>
    </row>
    <row r="94" spans="1:11" ht="12.75" customHeight="1">
      <c r="A94" s="22"/>
      <c r="B94" s="5"/>
      <c r="C94" s="5"/>
      <c r="D94" s="5"/>
      <c r="E94" s="5"/>
      <c r="F94" s="5"/>
      <c r="G94" s="5"/>
      <c r="H94" s="5"/>
      <c r="I94" s="5"/>
      <c r="J94" s="5"/>
      <c r="K94" s="5"/>
    </row>
    <row r="133" spans="1:11" ht="12.75" hidden="1">
      <c r="A133" s="8"/>
      <c r="B133" s="202"/>
      <c r="C133" s="202"/>
      <c r="D133" s="202"/>
      <c r="E133" s="202"/>
      <c r="F133" s="202"/>
      <c r="G133" s="202"/>
      <c r="H133" s="202"/>
      <c r="I133" s="202"/>
      <c r="J133" s="202"/>
      <c r="K133" s="203" t="s">
        <v>196</v>
      </c>
    </row>
    <row r="134" spans="1:11" ht="12.75" hidden="1">
      <c r="A134" s="8"/>
      <c r="B134" s="344" t="s">
        <v>230</v>
      </c>
      <c r="C134" s="344"/>
      <c r="D134" s="344"/>
      <c r="E134" s="345" t="s">
        <v>209</v>
      </c>
      <c r="F134" s="345"/>
      <c r="G134" s="345"/>
      <c r="H134" s="345"/>
      <c r="I134" s="345"/>
      <c r="J134" s="205"/>
      <c r="K134" s="206" t="s">
        <v>202</v>
      </c>
    </row>
    <row r="135" spans="1:11" ht="12.75" hidden="1">
      <c r="A135" s="8"/>
      <c r="B135" s="202"/>
      <c r="C135" s="202"/>
      <c r="D135" s="202"/>
      <c r="E135" s="346" t="s">
        <v>210</v>
      </c>
      <c r="F135" s="346"/>
      <c r="G135" s="346"/>
      <c r="H135" s="346"/>
      <c r="I135" s="346"/>
      <c r="J135" s="207"/>
      <c r="K135" s="206"/>
    </row>
    <row r="136" spans="1:11" ht="12.75" hidden="1">
      <c r="A136" s="8"/>
      <c r="B136" s="202"/>
      <c r="C136" s="202"/>
      <c r="D136" s="202"/>
      <c r="E136" s="346" t="s">
        <v>211</v>
      </c>
      <c r="F136" s="346"/>
      <c r="G136" s="346"/>
      <c r="H136" s="346"/>
      <c r="I136" s="346"/>
      <c r="J136" s="207"/>
      <c r="K136" s="203"/>
    </row>
    <row r="137" spans="1:11" ht="12.75" hidden="1">
      <c r="A137" s="8"/>
      <c r="B137" s="344" t="s">
        <v>231</v>
      </c>
      <c r="C137" s="344"/>
      <c r="D137" s="344"/>
      <c r="E137" s="344" t="s">
        <v>212</v>
      </c>
      <c r="F137" s="344"/>
      <c r="G137" s="344"/>
      <c r="H137" s="344"/>
      <c r="I137" s="344"/>
      <c r="J137" s="204"/>
      <c r="K137" s="206" t="s">
        <v>202</v>
      </c>
    </row>
    <row r="138" spans="1:11" ht="12.75" hidden="1">
      <c r="A138" s="8"/>
      <c r="B138" s="344" t="s">
        <v>232</v>
      </c>
      <c r="C138" s="344"/>
      <c r="D138" s="344"/>
      <c r="E138" s="344" t="s">
        <v>213</v>
      </c>
      <c r="F138" s="344"/>
      <c r="G138" s="344"/>
      <c r="H138" s="344"/>
      <c r="I138" s="344"/>
      <c r="J138" s="204"/>
      <c r="K138" s="206" t="s">
        <v>202</v>
      </c>
    </row>
    <row r="139" spans="1:11" ht="12.75" hidden="1">
      <c r="A139" s="8"/>
      <c r="B139" s="344" t="s">
        <v>233</v>
      </c>
      <c r="C139" s="344"/>
      <c r="D139" s="344"/>
      <c r="E139" s="344" t="s">
        <v>214</v>
      </c>
      <c r="F139" s="344"/>
      <c r="G139" s="344"/>
      <c r="H139" s="344"/>
      <c r="I139" s="344"/>
      <c r="J139" s="204"/>
      <c r="K139" s="206" t="s">
        <v>202</v>
      </c>
    </row>
    <row r="140" spans="1:11" ht="12.75" hidden="1">
      <c r="A140" s="8"/>
      <c r="B140" s="202"/>
      <c r="C140" s="202"/>
      <c r="D140" s="202"/>
      <c r="E140" s="344" t="s">
        <v>216</v>
      </c>
      <c r="F140" s="344"/>
      <c r="G140" s="344"/>
      <c r="H140" s="344"/>
      <c r="I140" s="344"/>
      <c r="J140" s="204"/>
      <c r="K140" s="203"/>
    </row>
    <row r="141" spans="1:11" ht="12.75" hidden="1">
      <c r="A141" s="8"/>
      <c r="B141" s="202"/>
      <c r="C141" s="202"/>
      <c r="D141" s="202"/>
      <c r="E141" s="344" t="s">
        <v>215</v>
      </c>
      <c r="F141" s="344"/>
      <c r="G141" s="344"/>
      <c r="H141" s="344"/>
      <c r="I141" s="344"/>
      <c r="J141" s="204"/>
      <c r="K141" s="203"/>
    </row>
    <row r="142" spans="1:11" ht="12.75" hidden="1">
      <c r="A142" s="8"/>
      <c r="B142" s="344" t="s">
        <v>217</v>
      </c>
      <c r="C142" s="344"/>
      <c r="D142" s="344"/>
      <c r="E142" s="344"/>
      <c r="F142" s="344"/>
      <c r="G142" s="344"/>
      <c r="H142" s="344"/>
      <c r="I142" s="344"/>
      <c r="J142" s="204"/>
      <c r="K142" s="203"/>
    </row>
    <row r="143" spans="1:11" ht="12.75" hidden="1">
      <c r="A143" s="8"/>
      <c r="B143" s="344" t="s">
        <v>197</v>
      </c>
      <c r="C143" s="344"/>
      <c r="D143" s="344" t="s">
        <v>199</v>
      </c>
      <c r="E143" s="344"/>
      <c r="F143" s="344"/>
      <c r="G143" s="344"/>
      <c r="H143" s="344"/>
      <c r="I143" s="344"/>
      <c r="J143" s="204"/>
      <c r="K143" s="206" t="s">
        <v>202</v>
      </c>
    </row>
    <row r="144" spans="1:11" ht="12.75" hidden="1">
      <c r="A144" s="8"/>
      <c r="B144" s="344" t="s">
        <v>198</v>
      </c>
      <c r="C144" s="344"/>
      <c r="D144" s="344" t="s">
        <v>200</v>
      </c>
      <c r="E144" s="344"/>
      <c r="F144" s="344"/>
      <c r="G144" s="344"/>
      <c r="H144" s="344"/>
      <c r="I144" s="344"/>
      <c r="J144" s="204"/>
      <c r="K144" s="206" t="s">
        <v>201</v>
      </c>
    </row>
    <row r="145" spans="1:11" ht="12.75" hidden="1">
      <c r="A145" s="8"/>
      <c r="B145" s="344" t="s">
        <v>203</v>
      </c>
      <c r="C145" s="344"/>
      <c r="D145" s="344" t="s">
        <v>204</v>
      </c>
      <c r="E145" s="344"/>
      <c r="F145" s="344"/>
      <c r="G145" s="344"/>
      <c r="H145" s="344"/>
      <c r="I145" s="344"/>
      <c r="J145" s="204"/>
      <c r="K145" s="206" t="s">
        <v>202</v>
      </c>
    </row>
    <row r="146" spans="1:11" ht="12.75" hidden="1">
      <c r="A146" s="8"/>
      <c r="B146" s="344" t="s">
        <v>205</v>
      </c>
      <c r="C146" s="344"/>
      <c r="D146" s="344" t="s">
        <v>206</v>
      </c>
      <c r="E146" s="344"/>
      <c r="F146" s="344"/>
      <c r="G146" s="344"/>
      <c r="H146" s="344"/>
      <c r="I146" s="344"/>
      <c r="J146" s="204"/>
      <c r="K146" s="206" t="s">
        <v>202</v>
      </c>
    </row>
    <row r="147" spans="1:11" ht="12.75" hidden="1">
      <c r="A147" s="8"/>
      <c r="B147" s="344" t="s">
        <v>207</v>
      </c>
      <c r="C147" s="344"/>
      <c r="D147" s="344" t="s">
        <v>208</v>
      </c>
      <c r="E147" s="344"/>
      <c r="F147" s="344"/>
      <c r="G147" s="344"/>
      <c r="H147" s="344"/>
      <c r="I147" s="344"/>
      <c r="J147" s="204"/>
      <c r="K147" s="206" t="s">
        <v>202</v>
      </c>
    </row>
    <row r="148" spans="1:11" ht="12.75" hidden="1">
      <c r="A148" s="8"/>
      <c r="B148" s="209" t="s">
        <v>218</v>
      </c>
      <c r="C148" s="209"/>
      <c r="D148" s="209"/>
      <c r="E148" s="209" t="s">
        <v>219</v>
      </c>
      <c r="F148" s="209"/>
      <c r="G148" s="209"/>
      <c r="H148" s="209"/>
      <c r="I148" s="209"/>
      <c r="J148" s="209"/>
      <c r="K148" s="206" t="s">
        <v>202</v>
      </c>
    </row>
    <row r="149" spans="1:11" ht="12.75" hidden="1">
      <c r="A149" s="8"/>
      <c r="B149" s="209" t="s">
        <v>220</v>
      </c>
      <c r="C149" s="209"/>
      <c r="D149" s="209"/>
      <c r="E149" s="209" t="s">
        <v>221</v>
      </c>
      <c r="F149" s="209"/>
      <c r="G149" s="209"/>
      <c r="H149" s="209"/>
      <c r="I149" s="209"/>
      <c r="J149" s="209"/>
      <c r="K149" s="206" t="s">
        <v>202</v>
      </c>
    </row>
    <row r="150" spans="1:11" ht="12.75" hidden="1">
      <c r="A150" s="8"/>
      <c r="B150" s="209" t="s">
        <v>222</v>
      </c>
      <c r="C150" s="209"/>
      <c r="D150" s="209"/>
      <c r="E150" s="210" t="s">
        <v>226</v>
      </c>
      <c r="F150" s="209"/>
      <c r="G150" s="209"/>
      <c r="H150" s="209"/>
      <c r="I150" s="209"/>
      <c r="J150" s="209"/>
      <c r="K150" s="206" t="s">
        <v>202</v>
      </c>
    </row>
    <row r="151" spans="1:11" ht="12.75" hidden="1">
      <c r="A151" s="8"/>
      <c r="B151" s="209" t="s">
        <v>223</v>
      </c>
      <c r="C151" s="209"/>
      <c r="D151" s="209"/>
      <c r="E151" s="209" t="s">
        <v>224</v>
      </c>
      <c r="F151" s="209"/>
      <c r="G151" s="209"/>
      <c r="H151" s="209"/>
      <c r="I151" s="209"/>
      <c r="J151" s="209"/>
      <c r="K151" s="206" t="s">
        <v>202</v>
      </c>
    </row>
    <row r="152" spans="1:11" ht="12.75" hidden="1">
      <c r="A152" s="8"/>
      <c r="B152" s="209" t="s">
        <v>225</v>
      </c>
      <c r="C152" s="209"/>
      <c r="D152" s="209"/>
      <c r="E152" s="210" t="s">
        <v>227</v>
      </c>
      <c r="F152" s="209"/>
      <c r="G152" s="209"/>
      <c r="H152" s="209"/>
      <c r="I152" s="209"/>
      <c r="J152" s="209"/>
      <c r="K152" s="206" t="s">
        <v>202</v>
      </c>
    </row>
    <row r="153" spans="1:11" ht="12.75" customHeight="1" hidden="1">
      <c r="A153" s="8"/>
      <c r="B153" s="202"/>
      <c r="C153" s="202"/>
      <c r="D153" s="202"/>
      <c r="E153" s="202" t="s">
        <v>228</v>
      </c>
      <c r="F153" s="202"/>
      <c r="G153" s="202"/>
      <c r="H153" s="202"/>
      <c r="I153" s="202"/>
      <c r="J153" s="202"/>
      <c r="K153" s="202"/>
    </row>
  </sheetData>
  <sheetProtection/>
  <mergeCells count="45">
    <mergeCell ref="E138:I138"/>
    <mergeCell ref="F60:G60"/>
    <mergeCell ref="F72:G72"/>
    <mergeCell ref="B84:K84"/>
    <mergeCell ref="I60:K60"/>
    <mergeCell ref="I72:K72"/>
    <mergeCell ref="B147:C147"/>
    <mergeCell ref="D147:I147"/>
    <mergeCell ref="B90:K92"/>
    <mergeCell ref="B80:K81"/>
    <mergeCell ref="D146:I146"/>
    <mergeCell ref="E139:I139"/>
    <mergeCell ref="B134:D134"/>
    <mergeCell ref="B87:K87"/>
    <mergeCell ref="E140:I140"/>
    <mergeCell ref="E141:I141"/>
    <mergeCell ref="B46:K50"/>
    <mergeCell ref="B146:C146"/>
    <mergeCell ref="D144:I144"/>
    <mergeCell ref="B142:I142"/>
    <mergeCell ref="E137:I137"/>
    <mergeCell ref="B137:D137"/>
    <mergeCell ref="B54:K58"/>
    <mergeCell ref="B139:D139"/>
    <mergeCell ref="F59:K59"/>
    <mergeCell ref="B138:D138"/>
    <mergeCell ref="B33:K34"/>
    <mergeCell ref="A1:K1"/>
    <mergeCell ref="A3:K3"/>
    <mergeCell ref="A5:K5"/>
    <mergeCell ref="A2:K2"/>
    <mergeCell ref="B29:K30"/>
    <mergeCell ref="B21:K23"/>
    <mergeCell ref="B10:K14"/>
    <mergeCell ref="B16:K17"/>
    <mergeCell ref="B37:K38"/>
    <mergeCell ref="B145:C145"/>
    <mergeCell ref="D145:I145"/>
    <mergeCell ref="E134:I134"/>
    <mergeCell ref="E135:I135"/>
    <mergeCell ref="E136:I136"/>
    <mergeCell ref="B143:C143"/>
    <mergeCell ref="D143:I143"/>
    <mergeCell ref="B144:C144"/>
    <mergeCell ref="B41:K41"/>
  </mergeCells>
  <printOptions horizontalCentered="1"/>
  <pageMargins left="0.5" right="0.25" top="0.5" bottom="0.25" header="0.17" footer="0.28"/>
  <pageSetup horizontalDpi="300" verticalDpi="300" orientation="portrait" paperSize="9" scale="74" r:id="rId1"/>
  <rowBreaks count="1" manualBreakCount="1">
    <brk id="78" max="11" man="1"/>
  </rowBreaks>
</worksheet>
</file>

<file path=xl/worksheets/sheet7.xml><?xml version="1.0" encoding="utf-8"?>
<worksheet xmlns="http://schemas.openxmlformats.org/spreadsheetml/2006/main" xmlns:r="http://schemas.openxmlformats.org/officeDocument/2006/relationships">
  <dimension ref="A1:K134"/>
  <sheetViews>
    <sheetView showGridLines="0" view="pageBreakPreview" zoomScaleSheetLayoutView="100" zoomScalePageLayoutView="0" workbookViewId="0" topLeftCell="A1">
      <selection activeCell="G123" sqref="G123"/>
    </sheetView>
  </sheetViews>
  <sheetFormatPr defaultColWidth="9.140625" defaultRowHeight="12.75"/>
  <cols>
    <col min="1" max="1" width="3.7109375" style="3" customWidth="1"/>
    <col min="2" max="2" width="3.7109375" style="2" customWidth="1"/>
    <col min="3" max="3" width="37.421875" style="2" customWidth="1"/>
    <col min="4" max="4" width="12.7109375" style="3" customWidth="1"/>
    <col min="5" max="5" width="14.421875" style="2" customWidth="1"/>
    <col min="6" max="6" width="1.7109375" style="2" customWidth="1"/>
    <col min="7" max="7" width="18.7109375" style="2" customWidth="1"/>
    <col min="8" max="8" width="18.00390625" style="2" customWidth="1"/>
    <col min="9" max="9" width="6.28125" style="2" bestFit="1" customWidth="1"/>
    <col min="10" max="10" width="2.00390625" style="2" customWidth="1"/>
    <col min="11" max="16384" width="9.140625" style="2" customWidth="1"/>
  </cols>
  <sheetData>
    <row r="1" spans="1:9" ht="15.75">
      <c r="A1" s="330" t="s">
        <v>128</v>
      </c>
      <c r="B1" s="330"/>
      <c r="C1" s="330"/>
      <c r="D1" s="330"/>
      <c r="E1" s="330"/>
      <c r="F1" s="330"/>
      <c r="G1" s="330"/>
      <c r="H1" s="330"/>
      <c r="I1" s="27"/>
    </row>
    <row r="2" spans="1:9" ht="12.75">
      <c r="A2" s="331" t="s">
        <v>127</v>
      </c>
      <c r="B2" s="331"/>
      <c r="C2" s="331"/>
      <c r="D2" s="331"/>
      <c r="E2" s="331"/>
      <c r="F2" s="331"/>
      <c r="G2" s="331"/>
      <c r="H2" s="331"/>
      <c r="I2" s="1"/>
    </row>
    <row r="3" spans="1:9" ht="12.75">
      <c r="A3" s="329" t="s">
        <v>18</v>
      </c>
      <c r="B3" s="329"/>
      <c r="C3" s="329"/>
      <c r="D3" s="329"/>
      <c r="E3" s="329"/>
      <c r="F3" s="329"/>
      <c r="G3" s="329"/>
      <c r="H3" s="329"/>
      <c r="I3" s="3"/>
    </row>
    <row r="4" spans="1:9" ht="12.75">
      <c r="A4" s="362"/>
      <c r="B4" s="362"/>
      <c r="C4" s="362"/>
      <c r="D4" s="362"/>
      <c r="E4" s="362"/>
      <c r="F4" s="362"/>
      <c r="G4" s="362"/>
      <c r="H4" s="362"/>
      <c r="I4" s="29"/>
    </row>
    <row r="5" spans="1:9" ht="12.75">
      <c r="A5" s="331" t="str">
        <f>'Notes A'!A5:K5</f>
        <v>QUARTERLY REPORT ON CONSOLIDATED RESULTS FOR THE YEAR ENDED 30 JUNE 2012</v>
      </c>
      <c r="B5" s="331"/>
      <c r="C5" s="331"/>
      <c r="D5" s="331"/>
      <c r="E5" s="331"/>
      <c r="F5" s="331"/>
      <c r="G5" s="331"/>
      <c r="H5" s="331"/>
      <c r="I5" s="1"/>
    </row>
    <row r="6" spans="1:9" ht="12.75">
      <c r="A6" s="364"/>
      <c r="B6" s="364"/>
      <c r="C6" s="364"/>
      <c r="D6" s="364"/>
      <c r="E6" s="364"/>
      <c r="F6" s="364"/>
      <c r="G6" s="364"/>
      <c r="H6" s="364"/>
      <c r="I6" s="28"/>
    </row>
    <row r="7" spans="1:9" ht="12.75">
      <c r="A7" s="22" t="s">
        <v>71</v>
      </c>
      <c r="B7" s="363" t="s">
        <v>188</v>
      </c>
      <c r="C7" s="354"/>
      <c r="D7" s="354"/>
      <c r="E7" s="354"/>
      <c r="F7" s="354"/>
      <c r="G7" s="354"/>
      <c r="H7" s="354"/>
      <c r="I7" s="9"/>
    </row>
    <row r="8" spans="1:9" ht="12.75">
      <c r="A8" s="22"/>
      <c r="B8" s="354"/>
      <c r="C8" s="354"/>
      <c r="D8" s="354"/>
      <c r="E8" s="354"/>
      <c r="F8" s="354"/>
      <c r="G8" s="354"/>
      <c r="H8" s="354"/>
      <c r="I8" s="9"/>
    </row>
    <row r="9" spans="1:9" ht="12.75">
      <c r="A9" s="8"/>
      <c r="B9" s="5"/>
      <c r="C9" s="5"/>
      <c r="D9" s="8"/>
      <c r="E9" s="5"/>
      <c r="F9" s="5"/>
      <c r="G9" s="5"/>
      <c r="H9" s="5"/>
      <c r="I9" s="5"/>
    </row>
    <row r="10" spans="1:9" ht="12.75">
      <c r="A10" s="243" t="s">
        <v>72</v>
      </c>
      <c r="B10" s="238" t="s">
        <v>73</v>
      </c>
      <c r="C10" s="239"/>
      <c r="D10" s="240"/>
      <c r="E10" s="239"/>
      <c r="F10" s="239"/>
      <c r="G10" s="239"/>
      <c r="H10" s="239"/>
      <c r="I10" s="5"/>
    </row>
    <row r="11" spans="1:9" ht="12.75" customHeight="1">
      <c r="A11" s="243"/>
      <c r="B11" s="365" t="s">
        <v>310</v>
      </c>
      <c r="C11" s="365"/>
      <c r="D11" s="365"/>
      <c r="E11" s="365"/>
      <c r="F11" s="365"/>
      <c r="G11" s="365"/>
      <c r="H11" s="365"/>
      <c r="I11" s="5"/>
    </row>
    <row r="12" spans="1:9" ht="12.75" customHeight="1">
      <c r="A12" s="243"/>
      <c r="B12" s="365"/>
      <c r="C12" s="365"/>
      <c r="D12" s="365"/>
      <c r="E12" s="365"/>
      <c r="F12" s="365"/>
      <c r="G12" s="365"/>
      <c r="H12" s="365"/>
      <c r="I12" s="5"/>
    </row>
    <row r="13" spans="1:9" ht="12.75" customHeight="1">
      <c r="A13" s="243"/>
      <c r="B13" s="365"/>
      <c r="C13" s="365"/>
      <c r="D13" s="365"/>
      <c r="E13" s="365"/>
      <c r="F13" s="365"/>
      <c r="G13" s="365"/>
      <c r="H13" s="365"/>
      <c r="I13" s="5"/>
    </row>
    <row r="14" spans="1:9" ht="12.75" customHeight="1">
      <c r="A14" s="243"/>
      <c r="B14" s="365"/>
      <c r="C14" s="365"/>
      <c r="D14" s="365"/>
      <c r="E14" s="365"/>
      <c r="F14" s="365"/>
      <c r="G14" s="365"/>
      <c r="H14" s="365"/>
      <c r="I14" s="5"/>
    </row>
    <row r="15" spans="1:9" ht="12.75" customHeight="1">
      <c r="A15" s="243"/>
      <c r="B15" s="365"/>
      <c r="C15" s="365"/>
      <c r="D15" s="365"/>
      <c r="E15" s="365"/>
      <c r="F15" s="365"/>
      <c r="G15" s="365"/>
      <c r="H15" s="365"/>
      <c r="I15" s="5"/>
    </row>
    <row r="16" spans="1:9" ht="12.75" customHeight="1">
      <c r="A16" s="243"/>
      <c r="B16" s="365"/>
      <c r="C16" s="365"/>
      <c r="D16" s="365"/>
      <c r="E16" s="365"/>
      <c r="F16" s="365"/>
      <c r="G16" s="365"/>
      <c r="H16" s="365"/>
      <c r="I16" s="5"/>
    </row>
    <row r="17" spans="1:9" ht="12.75" customHeight="1">
      <c r="A17" s="243"/>
      <c r="B17" s="316"/>
      <c r="C17" s="316"/>
      <c r="D17" s="316"/>
      <c r="E17" s="316"/>
      <c r="F17" s="316"/>
      <c r="G17" s="316"/>
      <c r="H17" s="316"/>
      <c r="I17" s="5"/>
    </row>
    <row r="18" spans="1:9" ht="12.75">
      <c r="A18" s="243" t="s">
        <v>74</v>
      </c>
      <c r="B18" s="238" t="s">
        <v>104</v>
      </c>
      <c r="C18" s="239"/>
      <c r="D18" s="240"/>
      <c r="E18" s="239"/>
      <c r="F18" s="239"/>
      <c r="G18" s="239"/>
      <c r="H18" s="239"/>
      <c r="I18" s="5"/>
    </row>
    <row r="19" spans="1:9" ht="12.75" customHeight="1">
      <c r="A19" s="243"/>
      <c r="B19" s="361" t="s">
        <v>309</v>
      </c>
      <c r="C19" s="361"/>
      <c r="D19" s="361"/>
      <c r="E19" s="361"/>
      <c r="F19" s="361"/>
      <c r="G19" s="361"/>
      <c r="H19" s="361"/>
      <c r="I19" s="7"/>
    </row>
    <row r="20" spans="1:9" ht="12.75" customHeight="1">
      <c r="A20" s="243"/>
      <c r="B20" s="361"/>
      <c r="C20" s="361"/>
      <c r="D20" s="361"/>
      <c r="E20" s="361"/>
      <c r="F20" s="361"/>
      <c r="G20" s="361"/>
      <c r="H20" s="361"/>
      <c r="I20" s="7"/>
    </row>
    <row r="21" spans="1:9" ht="12.75" customHeight="1">
      <c r="A21" s="243"/>
      <c r="B21" s="361"/>
      <c r="C21" s="361"/>
      <c r="D21" s="361"/>
      <c r="E21" s="361"/>
      <c r="F21" s="361"/>
      <c r="G21" s="361"/>
      <c r="H21" s="361"/>
      <c r="I21" s="7"/>
    </row>
    <row r="22" spans="1:9" ht="12.75" customHeight="1">
      <c r="A22" s="243"/>
      <c r="B22" s="361"/>
      <c r="C22" s="361"/>
      <c r="D22" s="361"/>
      <c r="E22" s="361"/>
      <c r="F22" s="361"/>
      <c r="G22" s="361"/>
      <c r="H22" s="361"/>
      <c r="I22" s="7"/>
    </row>
    <row r="23" spans="1:9" ht="13.5" customHeight="1">
      <c r="A23" s="243"/>
      <c r="B23" s="326"/>
      <c r="C23" s="327"/>
      <c r="D23" s="327"/>
      <c r="E23" s="327"/>
      <c r="F23" s="327"/>
      <c r="G23" s="327"/>
      <c r="H23" s="327"/>
      <c r="I23" s="7"/>
    </row>
    <row r="24" spans="1:9" ht="12.75" customHeight="1">
      <c r="A24" s="22" t="s">
        <v>75</v>
      </c>
      <c r="B24" s="238" t="s">
        <v>175</v>
      </c>
      <c r="C24" s="239"/>
      <c r="D24" s="240"/>
      <c r="E24" s="239"/>
      <c r="F24" s="239"/>
      <c r="G24" s="239"/>
      <c r="H24" s="239"/>
      <c r="I24" s="5"/>
    </row>
    <row r="25" spans="1:9" ht="12.75" customHeight="1">
      <c r="A25" s="22"/>
      <c r="B25" s="361" t="s">
        <v>308</v>
      </c>
      <c r="C25" s="361"/>
      <c r="D25" s="361"/>
      <c r="E25" s="361"/>
      <c r="F25" s="361"/>
      <c r="G25" s="361"/>
      <c r="H25" s="361"/>
      <c r="I25" s="7"/>
    </row>
    <row r="26" spans="1:9" ht="12.75">
      <c r="A26" s="22"/>
      <c r="B26" s="361"/>
      <c r="C26" s="361"/>
      <c r="D26" s="361"/>
      <c r="E26" s="361"/>
      <c r="F26" s="361"/>
      <c r="G26" s="361"/>
      <c r="H26" s="361"/>
      <c r="I26" s="7"/>
    </row>
    <row r="27" spans="1:9" ht="12.75">
      <c r="A27" s="22"/>
      <c r="B27" s="361"/>
      <c r="C27" s="361"/>
      <c r="D27" s="361"/>
      <c r="E27" s="361"/>
      <c r="F27" s="361"/>
      <c r="G27" s="361"/>
      <c r="H27" s="361"/>
      <c r="I27" s="7"/>
    </row>
    <row r="28" spans="1:9" ht="12.75">
      <c r="A28" s="8"/>
      <c r="B28" s="361"/>
      <c r="C28" s="361"/>
      <c r="D28" s="361"/>
      <c r="E28" s="361"/>
      <c r="F28" s="361"/>
      <c r="G28" s="361"/>
      <c r="H28" s="361"/>
      <c r="I28" s="9"/>
    </row>
    <row r="29" spans="1:9" ht="12.75" customHeight="1">
      <c r="A29" s="8"/>
      <c r="B29" s="361" t="s">
        <v>282</v>
      </c>
      <c r="C29" s="361"/>
      <c r="D29" s="361"/>
      <c r="E29" s="361"/>
      <c r="F29" s="361"/>
      <c r="G29" s="361"/>
      <c r="H29" s="361"/>
      <c r="I29" s="9"/>
    </row>
    <row r="30" spans="1:9" ht="12.75">
      <c r="A30" s="8"/>
      <c r="B30" s="361"/>
      <c r="C30" s="361"/>
      <c r="D30" s="361"/>
      <c r="E30" s="361"/>
      <c r="F30" s="361"/>
      <c r="G30" s="361"/>
      <c r="H30" s="361"/>
      <c r="I30" s="9"/>
    </row>
    <row r="31" spans="1:9" ht="12.75">
      <c r="A31" s="8"/>
      <c r="B31" s="361"/>
      <c r="C31" s="361"/>
      <c r="D31" s="361"/>
      <c r="E31" s="361"/>
      <c r="F31" s="361"/>
      <c r="G31" s="361"/>
      <c r="H31" s="361"/>
      <c r="I31" s="9"/>
    </row>
    <row r="32" spans="1:9" ht="12.75">
      <c r="A32" s="8"/>
      <c r="B32" s="316"/>
      <c r="C32" s="316"/>
      <c r="D32" s="316"/>
      <c r="E32" s="316"/>
      <c r="F32" s="316"/>
      <c r="G32" s="316"/>
      <c r="H32" s="316"/>
      <c r="I32" s="9"/>
    </row>
    <row r="33" spans="1:9" ht="12.75">
      <c r="A33" s="22" t="s">
        <v>76</v>
      </c>
      <c r="B33" s="238" t="s">
        <v>77</v>
      </c>
      <c r="C33" s="239"/>
      <c r="D33" s="240"/>
      <c r="E33" s="239"/>
      <c r="F33" s="239"/>
      <c r="G33" s="239"/>
      <c r="H33" s="239"/>
      <c r="I33" s="5"/>
    </row>
    <row r="34" spans="1:9" ht="12.75" customHeight="1">
      <c r="A34" s="8"/>
      <c r="B34" s="367" t="s">
        <v>271</v>
      </c>
      <c r="C34" s="367"/>
      <c r="D34" s="367"/>
      <c r="E34" s="367"/>
      <c r="F34" s="367"/>
      <c r="G34" s="367"/>
      <c r="H34" s="367"/>
      <c r="I34" s="171"/>
    </row>
    <row r="35" spans="1:9" ht="12.75" customHeight="1">
      <c r="A35" s="8"/>
      <c r="B35" s="367"/>
      <c r="C35" s="367"/>
      <c r="D35" s="367"/>
      <c r="E35" s="367"/>
      <c r="F35" s="367"/>
      <c r="G35" s="367"/>
      <c r="H35" s="367"/>
      <c r="I35" s="171"/>
    </row>
    <row r="36" spans="1:9" ht="12.75">
      <c r="A36" s="8"/>
      <c r="B36" s="302"/>
      <c r="C36" s="302"/>
      <c r="D36" s="302"/>
      <c r="E36" s="302"/>
      <c r="F36" s="302"/>
      <c r="G36" s="302"/>
      <c r="H36" s="302"/>
      <c r="I36" s="6"/>
    </row>
    <row r="37" spans="1:9" ht="12.75">
      <c r="A37" s="22" t="s">
        <v>78</v>
      </c>
      <c r="B37" s="238" t="s">
        <v>31</v>
      </c>
      <c r="C37" s="239"/>
      <c r="D37" s="240"/>
      <c r="E37" s="239"/>
      <c r="F37" s="239"/>
      <c r="G37" s="239"/>
      <c r="H37" s="239"/>
      <c r="I37" s="5"/>
    </row>
    <row r="38" spans="1:9" ht="12.75">
      <c r="A38" s="22"/>
      <c r="B38" s="238"/>
      <c r="C38" s="239"/>
      <c r="D38" s="366" t="s">
        <v>102</v>
      </c>
      <c r="E38" s="366"/>
      <c r="F38" s="303"/>
      <c r="G38" s="366" t="s">
        <v>100</v>
      </c>
      <c r="H38" s="366"/>
      <c r="I38" s="30"/>
    </row>
    <row r="39" spans="1:9" ht="12.75">
      <c r="A39" s="22"/>
      <c r="B39" s="238"/>
      <c r="C39" s="239"/>
      <c r="D39" s="301" t="s">
        <v>135</v>
      </c>
      <c r="E39" s="301" t="s">
        <v>138</v>
      </c>
      <c r="F39" s="304"/>
      <c r="G39" s="301" t="s">
        <v>135</v>
      </c>
      <c r="H39" s="301" t="s">
        <v>138</v>
      </c>
      <c r="I39" s="1"/>
    </row>
    <row r="40" spans="1:9" ht="12.75">
      <c r="A40" s="22"/>
      <c r="B40" s="238"/>
      <c r="C40" s="239"/>
      <c r="D40" s="301" t="s">
        <v>136</v>
      </c>
      <c r="E40" s="301" t="s">
        <v>139</v>
      </c>
      <c r="F40" s="304"/>
      <c r="G40" s="301" t="s">
        <v>136</v>
      </c>
      <c r="H40" s="301" t="s">
        <v>139</v>
      </c>
      <c r="I40" s="1"/>
    </row>
    <row r="41" spans="1:9" ht="12.75">
      <c r="A41" s="22"/>
      <c r="B41" s="4"/>
      <c r="C41" s="5"/>
      <c r="D41" s="1" t="s">
        <v>137</v>
      </c>
      <c r="E41" s="1" t="s">
        <v>137</v>
      </c>
      <c r="F41" s="32"/>
      <c r="G41" s="1" t="s">
        <v>140</v>
      </c>
      <c r="H41" s="1" t="s">
        <v>141</v>
      </c>
      <c r="I41" s="1"/>
    </row>
    <row r="42" spans="1:9" ht="12.75">
      <c r="A42" s="22"/>
      <c r="B42" s="4"/>
      <c r="C42" s="5"/>
      <c r="D42" s="33">
        <f>'Consolidated IS'!D14</f>
        <v>41090</v>
      </c>
      <c r="E42" s="33">
        <f>'Consolidated IS'!E14</f>
        <v>40724</v>
      </c>
      <c r="F42" s="34"/>
      <c r="G42" s="33">
        <f>'Consolidated IS'!G14</f>
        <v>41090</v>
      </c>
      <c r="H42" s="33">
        <f>'Consolidated IS'!H14</f>
        <v>40724</v>
      </c>
      <c r="I42" s="33"/>
    </row>
    <row r="43" spans="1:9" ht="12.75">
      <c r="A43" s="22"/>
      <c r="B43" s="4"/>
      <c r="C43" s="5"/>
      <c r="D43" s="1" t="s">
        <v>28</v>
      </c>
      <c r="E43" s="1" t="s">
        <v>28</v>
      </c>
      <c r="F43" s="32"/>
      <c r="G43" s="1" t="s">
        <v>28</v>
      </c>
      <c r="H43" s="1" t="s">
        <v>28</v>
      </c>
      <c r="I43" s="1"/>
    </row>
    <row r="44" spans="1:9" ht="12.75">
      <c r="A44" s="22"/>
      <c r="B44" s="5" t="s">
        <v>142</v>
      </c>
      <c r="C44" s="5"/>
      <c r="D44" s="14"/>
      <c r="E44" s="16"/>
      <c r="F44" s="16"/>
      <c r="G44" s="16"/>
      <c r="H44" s="16"/>
      <c r="I44" s="16"/>
    </row>
    <row r="45" spans="1:9" ht="13.5" thickBot="1">
      <c r="A45" s="22"/>
      <c r="B45" s="5"/>
      <c r="C45" s="5" t="s">
        <v>185</v>
      </c>
      <c r="D45" s="189">
        <f>-'Consolidated IS'!D31</f>
        <v>0</v>
      </c>
      <c r="E45" s="189">
        <f>-'Consolidated IS'!E31</f>
        <v>0</v>
      </c>
      <c r="F45" s="179"/>
      <c r="G45" s="189">
        <f>-'Consolidated IS'!G31</f>
        <v>0</v>
      </c>
      <c r="H45" s="24">
        <f>-'Consolidated IS'!H31</f>
        <v>0</v>
      </c>
      <c r="I45" s="26"/>
    </row>
    <row r="46" spans="1:9" ht="12.75">
      <c r="A46" s="22"/>
      <c r="B46" s="4"/>
      <c r="C46" s="5"/>
      <c r="D46" s="8"/>
      <c r="E46" s="5"/>
      <c r="F46" s="5"/>
      <c r="G46" s="5"/>
      <c r="H46" s="5"/>
      <c r="I46" s="5"/>
    </row>
    <row r="47" spans="1:9" ht="12.75" customHeight="1">
      <c r="A47" s="8"/>
      <c r="B47" s="367" t="s">
        <v>246</v>
      </c>
      <c r="C47" s="367"/>
      <c r="D47" s="367"/>
      <c r="E47" s="367"/>
      <c r="F47" s="367"/>
      <c r="G47" s="367"/>
      <c r="H47" s="367"/>
      <c r="I47" s="25"/>
    </row>
    <row r="48" spans="1:9" ht="12.75" customHeight="1">
      <c r="A48" s="8"/>
      <c r="B48" s="367"/>
      <c r="C48" s="367"/>
      <c r="D48" s="367"/>
      <c r="E48" s="367"/>
      <c r="F48" s="367"/>
      <c r="G48" s="367"/>
      <c r="H48" s="367"/>
      <c r="I48" s="25"/>
    </row>
    <row r="49" spans="1:9" ht="12.75" customHeight="1">
      <c r="A49" s="8"/>
      <c r="B49" s="367"/>
      <c r="C49" s="367"/>
      <c r="D49" s="367"/>
      <c r="E49" s="367"/>
      <c r="F49" s="367"/>
      <c r="G49" s="367"/>
      <c r="H49" s="367"/>
      <c r="I49" s="25"/>
    </row>
    <row r="50" spans="1:9" ht="12.75" customHeight="1">
      <c r="A50" s="8"/>
      <c r="B50" s="367"/>
      <c r="C50" s="367"/>
      <c r="D50" s="367"/>
      <c r="E50" s="367"/>
      <c r="F50" s="367"/>
      <c r="G50" s="367"/>
      <c r="H50" s="367"/>
      <c r="I50" s="25"/>
    </row>
    <row r="51" spans="1:9" ht="12.75" customHeight="1">
      <c r="A51" s="8"/>
      <c r="B51" s="367"/>
      <c r="C51" s="367"/>
      <c r="D51" s="367"/>
      <c r="E51" s="367"/>
      <c r="F51" s="367"/>
      <c r="G51" s="367"/>
      <c r="H51" s="367"/>
      <c r="I51" s="25"/>
    </row>
    <row r="52" spans="1:9" ht="12.75" customHeight="1">
      <c r="A52" s="8"/>
      <c r="B52" s="367"/>
      <c r="C52" s="367"/>
      <c r="D52" s="367"/>
      <c r="E52" s="367"/>
      <c r="F52" s="367"/>
      <c r="G52" s="367"/>
      <c r="H52" s="367"/>
      <c r="I52" s="25"/>
    </row>
    <row r="53" spans="1:9" ht="12.75">
      <c r="A53" s="8"/>
      <c r="B53" s="25"/>
      <c r="C53" s="25"/>
      <c r="D53" s="25"/>
      <c r="E53" s="25"/>
      <c r="F53" s="25"/>
      <c r="G53" s="25"/>
      <c r="H53" s="25"/>
      <c r="I53" s="25"/>
    </row>
    <row r="54" spans="1:9" ht="12.75">
      <c r="A54" s="22" t="s">
        <v>79</v>
      </c>
      <c r="B54" s="4" t="s">
        <v>6</v>
      </c>
      <c r="C54" s="5"/>
      <c r="D54" s="8"/>
      <c r="E54" s="5"/>
      <c r="F54" s="5"/>
      <c r="G54" s="5"/>
      <c r="H54" s="5"/>
      <c r="I54" s="5"/>
    </row>
    <row r="55" spans="1:9" ht="12.75">
      <c r="A55" s="8"/>
      <c r="B55" s="15" t="s">
        <v>193</v>
      </c>
      <c r="C55" s="21"/>
      <c r="D55" s="21"/>
      <c r="E55" s="21"/>
      <c r="F55" s="21"/>
      <c r="G55" s="21"/>
      <c r="H55" s="21"/>
      <c r="I55" s="21"/>
    </row>
    <row r="56" spans="1:9" ht="12.75">
      <c r="A56" s="8"/>
      <c r="B56" s="21"/>
      <c r="C56" s="21"/>
      <c r="D56" s="21"/>
      <c r="E56" s="21"/>
      <c r="F56" s="21"/>
      <c r="G56" s="21"/>
      <c r="H56" s="21"/>
      <c r="I56" s="21"/>
    </row>
    <row r="57" spans="1:9" ht="12.75">
      <c r="A57" s="22" t="s">
        <v>80</v>
      </c>
      <c r="B57" s="4" t="s">
        <v>7</v>
      </c>
      <c r="C57" s="5"/>
      <c r="D57" s="8"/>
      <c r="E57" s="5"/>
      <c r="F57" s="5"/>
      <c r="G57" s="5"/>
      <c r="H57" s="5"/>
      <c r="I57" s="5"/>
    </row>
    <row r="58" spans="1:9" ht="12.75" customHeight="1">
      <c r="A58" s="8"/>
      <c r="B58" s="370" t="s">
        <v>194</v>
      </c>
      <c r="C58" s="370"/>
      <c r="D58" s="370"/>
      <c r="E58" s="370"/>
      <c r="F58" s="370"/>
      <c r="G58" s="370"/>
      <c r="H58" s="370"/>
      <c r="I58" s="370"/>
    </row>
    <row r="59" spans="1:9" ht="12.75">
      <c r="A59" s="8"/>
      <c r="B59" s="11"/>
      <c r="C59" s="11"/>
      <c r="D59" s="11"/>
      <c r="E59" s="11"/>
      <c r="F59" s="11"/>
      <c r="G59" s="11"/>
      <c r="H59" s="11"/>
      <c r="I59" s="11"/>
    </row>
    <row r="60" spans="1:9" ht="12.75">
      <c r="A60" s="159" t="s">
        <v>81</v>
      </c>
      <c r="B60" s="4" t="s">
        <v>8</v>
      </c>
      <c r="C60" s="11"/>
      <c r="D60" s="11"/>
      <c r="E60" s="11"/>
      <c r="F60" s="11"/>
      <c r="G60" s="11"/>
      <c r="H60" s="11"/>
      <c r="I60" s="11"/>
    </row>
    <row r="61" spans="1:9" ht="12.75">
      <c r="A61" s="149"/>
      <c r="B61" s="367" t="s">
        <v>192</v>
      </c>
      <c r="C61" s="367"/>
      <c r="D61" s="367"/>
      <c r="E61" s="367"/>
      <c r="F61" s="367"/>
      <c r="G61" s="367"/>
      <c r="H61" s="367"/>
      <c r="I61" s="172"/>
    </row>
    <row r="62" spans="1:9" ht="14.25" customHeight="1">
      <c r="A62" s="8"/>
      <c r="B62" s="169"/>
      <c r="C62" s="169"/>
      <c r="D62" s="169"/>
      <c r="E62" s="169"/>
      <c r="F62" s="169"/>
      <c r="G62" s="169"/>
      <c r="H62" s="169"/>
      <c r="I62" s="169"/>
    </row>
    <row r="63" spans="1:9" ht="12.75" customHeight="1">
      <c r="A63" s="159" t="s">
        <v>83</v>
      </c>
      <c r="B63" s="160" t="s">
        <v>82</v>
      </c>
      <c r="C63" s="161"/>
      <c r="D63" s="162"/>
      <c r="E63" s="161"/>
      <c r="F63" s="161"/>
      <c r="G63" s="161"/>
      <c r="H63" s="161"/>
      <c r="I63" s="161"/>
    </row>
    <row r="64" spans="1:9" ht="12.75">
      <c r="A64" s="159"/>
      <c r="B64" s="161"/>
      <c r="C64" s="161"/>
      <c r="D64" s="162"/>
      <c r="E64" s="161"/>
      <c r="F64" s="161"/>
      <c r="G64" s="163" t="str">
        <f>'Balance Sheet'!C10</f>
        <v>AS AT</v>
      </c>
      <c r="H64" s="163"/>
      <c r="I64" s="161"/>
    </row>
    <row r="65" spans="1:9" ht="12.75">
      <c r="A65" s="159"/>
      <c r="B65" s="160"/>
      <c r="C65" s="161"/>
      <c r="D65" s="162"/>
      <c r="E65" s="161"/>
      <c r="F65" s="161"/>
      <c r="G65" s="163">
        <f>'Balance Sheet'!C11</f>
        <v>41090</v>
      </c>
      <c r="H65" s="163"/>
      <c r="I65" s="161"/>
    </row>
    <row r="66" spans="1:9" ht="12.75" customHeight="1">
      <c r="A66" s="162"/>
      <c r="B66" s="161"/>
      <c r="C66" s="161"/>
      <c r="D66" s="162"/>
      <c r="E66" s="161"/>
      <c r="F66" s="164"/>
      <c r="G66" s="159" t="s">
        <v>28</v>
      </c>
      <c r="H66" s="159"/>
      <c r="I66" s="161"/>
    </row>
    <row r="67" spans="1:9" ht="12.75" customHeight="1">
      <c r="A67" s="162"/>
      <c r="B67" s="162"/>
      <c r="C67" s="165" t="s">
        <v>9</v>
      </c>
      <c r="D67" s="162"/>
      <c r="E67" s="161"/>
      <c r="F67" s="164"/>
      <c r="G67" s="244"/>
      <c r="H67" s="161"/>
      <c r="I67" s="161"/>
    </row>
    <row r="68" spans="1:9" ht="12.75" customHeight="1">
      <c r="A68" s="162"/>
      <c r="B68" s="162"/>
      <c r="C68" s="322" t="s">
        <v>105</v>
      </c>
      <c r="D68" s="162"/>
      <c r="E68" s="161"/>
      <c r="F68" s="164"/>
      <c r="G68" s="321">
        <v>3309915</v>
      </c>
      <c r="H68" s="166"/>
      <c r="I68" s="161"/>
    </row>
    <row r="69" spans="1:9" ht="12.75" customHeight="1">
      <c r="A69" s="162"/>
      <c r="B69" s="162"/>
      <c r="C69" s="322" t="s">
        <v>134</v>
      </c>
      <c r="D69" s="162"/>
      <c r="E69" s="161"/>
      <c r="F69" s="164"/>
      <c r="G69" s="231">
        <v>3590800</v>
      </c>
      <c r="H69" s="167"/>
      <c r="I69" s="161"/>
    </row>
    <row r="70" spans="1:9" ht="12.75" customHeight="1">
      <c r="A70" s="162"/>
      <c r="B70" s="162"/>
      <c r="C70" s="322"/>
      <c r="D70" s="162"/>
      <c r="E70" s="161"/>
      <c r="F70" s="164"/>
      <c r="G70" s="231"/>
      <c r="H70" s="167"/>
      <c r="I70" s="161"/>
    </row>
    <row r="71" spans="1:9" ht="12.75" customHeight="1" thickBot="1">
      <c r="A71" s="162"/>
      <c r="B71" s="161"/>
      <c r="C71" s="161"/>
      <c r="D71" s="162"/>
      <c r="E71" s="161"/>
      <c r="F71" s="164"/>
      <c r="G71" s="309">
        <f>SUM(G68:G70)</f>
        <v>6900715</v>
      </c>
      <c r="H71" s="167"/>
      <c r="I71" s="161"/>
    </row>
    <row r="72" spans="1:9" ht="12.75" customHeight="1">
      <c r="A72" s="162"/>
      <c r="B72" s="161"/>
      <c r="C72" s="161"/>
      <c r="D72" s="162"/>
      <c r="E72" s="231"/>
      <c r="F72" s="231"/>
      <c r="G72" s="231"/>
      <c r="H72" s="167"/>
      <c r="I72" s="161"/>
    </row>
    <row r="73" spans="1:9" ht="12.75" customHeight="1">
      <c r="A73" s="243" t="s">
        <v>85</v>
      </c>
      <c r="B73" s="238" t="s">
        <v>252</v>
      </c>
      <c r="C73" s="244"/>
      <c r="D73" s="245"/>
      <c r="E73" s="231"/>
      <c r="F73" s="231"/>
      <c r="G73" s="231"/>
      <c r="H73" s="231"/>
      <c r="I73" s="161"/>
    </row>
    <row r="74" spans="1:9" ht="12.75" customHeight="1">
      <c r="A74" s="243"/>
      <c r="B74" s="238"/>
      <c r="C74" s="246"/>
      <c r="D74" s="247"/>
      <c r="E74" s="248"/>
      <c r="F74" s="277"/>
      <c r="G74" s="310" t="s">
        <v>242</v>
      </c>
      <c r="H74" s="278" t="s">
        <v>242</v>
      </c>
      <c r="I74" s="161"/>
    </row>
    <row r="75" spans="1:9" ht="12.75" customHeight="1">
      <c r="A75" s="245"/>
      <c r="B75" s="244"/>
      <c r="C75" s="251"/>
      <c r="D75" s="252"/>
      <c r="E75" s="253"/>
      <c r="F75" s="254"/>
      <c r="G75" s="311">
        <v>41090</v>
      </c>
      <c r="H75" s="242">
        <v>40908</v>
      </c>
      <c r="I75" s="161"/>
    </row>
    <row r="76" spans="1:9" ht="12.75" customHeight="1">
      <c r="A76" s="245"/>
      <c r="B76" s="244"/>
      <c r="C76" s="249" t="s">
        <v>248</v>
      </c>
      <c r="D76" s="250"/>
      <c r="E76" s="231"/>
      <c r="F76" s="279"/>
      <c r="G76" s="312"/>
      <c r="H76" s="280"/>
      <c r="I76" s="161"/>
    </row>
    <row r="77" spans="1:9" ht="12.75" customHeight="1">
      <c r="A77" s="245"/>
      <c r="B77" s="244"/>
      <c r="C77" s="281" t="s">
        <v>249</v>
      </c>
      <c r="D77" s="250"/>
      <c r="E77" s="231"/>
      <c r="F77" s="255"/>
      <c r="G77" s="255">
        <f>G81-G80-G78</f>
        <v>22746732</v>
      </c>
      <c r="H77" s="255">
        <v>21723798</v>
      </c>
      <c r="I77" s="161"/>
    </row>
    <row r="78" spans="1:9" ht="12.75" customHeight="1">
      <c r="A78" s="245"/>
      <c r="B78" s="244"/>
      <c r="C78" s="281" t="s">
        <v>250</v>
      </c>
      <c r="D78" s="250"/>
      <c r="E78" s="231"/>
      <c r="F78" s="255"/>
      <c r="G78" s="262">
        <v>-35074</v>
      </c>
      <c r="H78" s="262">
        <f>-148000+169648</f>
        <v>21648</v>
      </c>
      <c r="I78" s="161"/>
    </row>
    <row r="79" spans="1:9" ht="12.75" customHeight="1">
      <c r="A79" s="245"/>
      <c r="B79" s="244"/>
      <c r="C79" s="249"/>
      <c r="D79" s="250"/>
      <c r="E79" s="231"/>
      <c r="F79" s="255"/>
      <c r="G79" s="255">
        <f>SUM(G77:G78)</f>
        <v>22711658</v>
      </c>
      <c r="H79" s="255">
        <f>SUM(H77:H78)</f>
        <v>21745446</v>
      </c>
      <c r="I79" s="161"/>
    </row>
    <row r="80" spans="1:9" ht="12.75" customHeight="1">
      <c r="A80" s="245"/>
      <c r="B80" s="244"/>
      <c r="C80" s="249" t="s">
        <v>251</v>
      </c>
      <c r="D80" s="250"/>
      <c r="E80" s="231"/>
      <c r="F80" s="255"/>
      <c r="G80" s="255">
        <v>-2390296</v>
      </c>
      <c r="H80" s="255">
        <v>-2344975</v>
      </c>
      <c r="I80" s="161"/>
    </row>
    <row r="81" spans="1:9" ht="12.75" customHeight="1" thickBot="1">
      <c r="A81" s="245"/>
      <c r="B81" s="244"/>
      <c r="C81" s="249" t="s">
        <v>247</v>
      </c>
      <c r="D81" s="250"/>
      <c r="E81" s="231"/>
      <c r="F81" s="255"/>
      <c r="G81" s="256">
        <f>'Balance Sheet'!C41</f>
        <v>20321362</v>
      </c>
      <c r="H81" s="256">
        <f>SUM(H79:H80)</f>
        <v>19400471</v>
      </c>
      <c r="I81" s="161"/>
    </row>
    <row r="82" spans="1:9" ht="12.75" customHeight="1">
      <c r="A82" s="245"/>
      <c r="B82" s="244"/>
      <c r="C82" s="257"/>
      <c r="D82" s="252"/>
      <c r="E82" s="258"/>
      <c r="F82" s="259"/>
      <c r="G82" s="259"/>
      <c r="H82" s="259"/>
      <c r="I82" s="161"/>
    </row>
    <row r="83" spans="1:9" ht="12.75" customHeight="1">
      <c r="A83" s="245"/>
      <c r="B83" s="244"/>
      <c r="C83" s="260"/>
      <c r="D83" s="250"/>
      <c r="E83" s="261"/>
      <c r="F83" s="261"/>
      <c r="G83" s="261"/>
      <c r="H83" s="261"/>
      <c r="I83" s="161"/>
    </row>
    <row r="84" spans="1:9" ht="12.75" customHeight="1">
      <c r="A84" s="22" t="s">
        <v>87</v>
      </c>
      <c r="B84" s="238" t="s">
        <v>286</v>
      </c>
      <c r="C84" s="239"/>
      <c r="D84" s="240"/>
      <c r="E84" s="239"/>
      <c r="F84" s="239"/>
      <c r="G84" s="239"/>
      <c r="H84" s="239"/>
      <c r="I84" s="5"/>
    </row>
    <row r="85" spans="1:11" s="170" customFormat="1" ht="12.75" customHeight="1">
      <c r="A85" s="22"/>
      <c r="B85" s="238"/>
      <c r="C85" s="239"/>
      <c r="D85" s="366" t="s">
        <v>102</v>
      </c>
      <c r="E85" s="366"/>
      <c r="F85" s="303"/>
      <c r="G85" s="366" t="s">
        <v>100</v>
      </c>
      <c r="H85" s="366"/>
      <c r="I85" s="30"/>
      <c r="J85" s="2"/>
      <c r="K85" s="300"/>
    </row>
    <row r="86" spans="1:10" s="170" customFormat="1" ht="12.75" customHeight="1">
      <c r="A86" s="22"/>
      <c r="B86" s="238"/>
      <c r="C86" s="239"/>
      <c r="D86" s="301" t="s">
        <v>135</v>
      </c>
      <c r="E86" s="301" t="s">
        <v>138</v>
      </c>
      <c r="F86" s="304"/>
      <c r="G86" s="301" t="s">
        <v>135</v>
      </c>
      <c r="H86" s="301" t="s">
        <v>138</v>
      </c>
      <c r="I86" s="1"/>
      <c r="J86" s="2"/>
    </row>
    <row r="87" spans="1:10" s="170" customFormat="1" ht="12.75" customHeight="1">
      <c r="A87" s="22"/>
      <c r="B87" s="238"/>
      <c r="C87" s="239"/>
      <c r="D87" s="301" t="s">
        <v>136</v>
      </c>
      <c r="E87" s="301" t="s">
        <v>139</v>
      </c>
      <c r="F87" s="304"/>
      <c r="G87" s="301" t="s">
        <v>136</v>
      </c>
      <c r="H87" s="301" t="s">
        <v>139</v>
      </c>
      <c r="I87" s="1"/>
      <c r="J87" s="2"/>
    </row>
    <row r="88" spans="1:10" s="170" customFormat="1" ht="12.75" customHeight="1">
      <c r="A88" s="22"/>
      <c r="B88" s="4"/>
      <c r="C88" s="5"/>
      <c r="D88" s="1" t="s">
        <v>137</v>
      </c>
      <c r="E88" s="1" t="s">
        <v>137</v>
      </c>
      <c r="F88" s="32"/>
      <c r="G88" s="1" t="s">
        <v>140</v>
      </c>
      <c r="H88" s="1" t="s">
        <v>141</v>
      </c>
      <c r="I88" s="1"/>
      <c r="J88" s="2"/>
    </row>
    <row r="89" spans="1:9" ht="12.75" customHeight="1">
      <c r="A89" s="22"/>
      <c r="B89" s="4"/>
      <c r="C89" s="5"/>
      <c r="D89" s="33">
        <f>D42</f>
        <v>41090</v>
      </c>
      <c r="E89" s="33">
        <f>E42</f>
        <v>40724</v>
      </c>
      <c r="F89" s="34"/>
      <c r="G89" s="33">
        <f>G42</f>
        <v>41090</v>
      </c>
      <c r="H89" s="33">
        <f>H42</f>
        <v>40724</v>
      </c>
      <c r="I89" s="33"/>
    </row>
    <row r="90" spans="1:9" ht="12.75" customHeight="1">
      <c r="A90" s="22"/>
      <c r="B90" s="4"/>
      <c r="C90" s="5"/>
      <c r="D90" s="1" t="s">
        <v>28</v>
      </c>
      <c r="E90" s="1" t="s">
        <v>28</v>
      </c>
      <c r="F90" s="32"/>
      <c r="G90" s="1" t="s">
        <v>28</v>
      </c>
      <c r="H90" s="1" t="s">
        <v>28</v>
      </c>
      <c r="I90" s="1"/>
    </row>
    <row r="91" spans="1:9" ht="12.75" customHeight="1">
      <c r="A91" s="22"/>
      <c r="B91" s="5" t="s">
        <v>287</v>
      </c>
      <c r="C91" s="5"/>
      <c r="D91" s="14"/>
      <c r="E91" s="16"/>
      <c r="F91" s="16"/>
      <c r="G91" s="16"/>
      <c r="H91" s="16"/>
      <c r="I91" s="16"/>
    </row>
    <row r="92" spans="1:9" ht="12.75" customHeight="1">
      <c r="A92" s="22"/>
      <c r="B92" s="5" t="s">
        <v>38</v>
      </c>
      <c r="C92" s="5"/>
      <c r="D92" s="220">
        <v>76132</v>
      </c>
      <c r="E92" s="179">
        <v>71362</v>
      </c>
      <c r="F92" s="179"/>
      <c r="G92" s="179">
        <f>-Cashflow!D23</f>
        <v>165853</v>
      </c>
      <c r="H92" s="179">
        <f>-'[1]Cashflow'!$D$23</f>
        <v>150534</v>
      </c>
      <c r="I92" s="16"/>
    </row>
    <row r="93" spans="1:9" ht="12.75" customHeight="1">
      <c r="A93" s="22"/>
      <c r="B93" s="5" t="s">
        <v>132</v>
      </c>
      <c r="C93" s="5"/>
      <c r="D93" s="220">
        <v>12512</v>
      </c>
      <c r="E93" s="179">
        <v>7626</v>
      </c>
      <c r="F93" s="179"/>
      <c r="G93" s="179">
        <v>12711</v>
      </c>
      <c r="H93" s="179">
        <v>33595.52</v>
      </c>
      <c r="I93" s="16"/>
    </row>
    <row r="94" spans="1:9" ht="12.75" customHeight="1">
      <c r="A94" s="22"/>
      <c r="B94" s="5" t="s">
        <v>263</v>
      </c>
      <c r="C94" s="5"/>
      <c r="D94" s="220">
        <v>94599</v>
      </c>
      <c r="E94" s="179">
        <v>204692</v>
      </c>
      <c r="F94" s="179"/>
      <c r="G94" s="179">
        <v>94599</v>
      </c>
      <c r="H94" s="179">
        <v>313304</v>
      </c>
      <c r="I94" s="16"/>
    </row>
    <row r="95" spans="1:9" ht="12.75" customHeight="1">
      <c r="A95" s="22"/>
      <c r="B95" s="5"/>
      <c r="C95" s="5"/>
      <c r="D95" s="220"/>
      <c r="E95" s="179"/>
      <c r="F95" s="179"/>
      <c r="G95" s="179"/>
      <c r="H95" s="16"/>
      <c r="I95" s="16"/>
    </row>
    <row r="96" spans="1:9" ht="12.75" customHeight="1">
      <c r="A96" s="22"/>
      <c r="B96" s="5" t="s">
        <v>264</v>
      </c>
      <c r="C96" s="5"/>
      <c r="D96" s="220"/>
      <c r="E96" s="179"/>
      <c r="F96" s="179"/>
      <c r="G96" s="179"/>
      <c r="H96" s="16"/>
      <c r="I96" s="16"/>
    </row>
    <row r="97" spans="1:9" ht="12.75" customHeight="1">
      <c r="A97" s="22"/>
      <c r="B97" s="5" t="s">
        <v>122</v>
      </c>
      <c r="C97" s="5"/>
      <c r="D97" s="220">
        <v>94265</v>
      </c>
      <c r="E97" s="179">
        <v>93671</v>
      </c>
      <c r="F97" s="179"/>
      <c r="G97" s="179">
        <f>Cashflow!D19</f>
        <v>177511</v>
      </c>
      <c r="H97" s="16">
        <f>'[1]Cashflow'!$D$20</f>
        <v>194168</v>
      </c>
      <c r="I97" s="16"/>
    </row>
    <row r="98" spans="1:9" ht="12.75" customHeight="1">
      <c r="A98" s="22"/>
      <c r="B98" s="5" t="s">
        <v>195</v>
      </c>
      <c r="C98" s="5"/>
      <c r="D98" s="220">
        <v>1399434</v>
      </c>
      <c r="E98" s="179">
        <v>1135084</v>
      </c>
      <c r="F98" s="179"/>
      <c r="G98" s="179">
        <f>Cashflow!D18</f>
        <v>2661869</v>
      </c>
      <c r="H98" s="16">
        <f>'[1]Cashflow'!$D$18</f>
        <v>2325870</v>
      </c>
      <c r="I98" s="16"/>
    </row>
    <row r="99" spans="1:9" ht="12.75" customHeight="1">
      <c r="A99" s="22"/>
      <c r="B99" s="5" t="s">
        <v>265</v>
      </c>
      <c r="C99" s="5"/>
      <c r="D99" s="220">
        <v>0</v>
      </c>
      <c r="E99" s="179">
        <v>178422</v>
      </c>
      <c r="F99" s="179"/>
      <c r="G99" s="179">
        <v>311879</v>
      </c>
      <c r="H99" s="179">
        <v>493193</v>
      </c>
      <c r="I99" s="16"/>
    </row>
    <row r="100" spans="1:9" ht="12.75" customHeight="1">
      <c r="A100" s="22"/>
      <c r="B100" s="5"/>
      <c r="C100" s="5"/>
      <c r="D100" s="220"/>
      <c r="E100" s="16"/>
      <c r="F100" s="16"/>
      <c r="G100" s="179"/>
      <c r="H100" s="16"/>
      <c r="I100" s="16"/>
    </row>
    <row r="101" spans="1:9" ht="12.75" customHeight="1">
      <c r="A101" s="22"/>
      <c r="B101" s="349" t="s">
        <v>302</v>
      </c>
      <c r="C101" s="349"/>
      <c r="D101" s="349"/>
      <c r="E101" s="349"/>
      <c r="F101" s="349"/>
      <c r="G101" s="349"/>
      <c r="H101" s="349"/>
      <c r="I101" s="16"/>
    </row>
    <row r="102" spans="1:9" ht="12.75" customHeight="1">
      <c r="A102" s="22"/>
      <c r="B102" s="349"/>
      <c r="C102" s="349"/>
      <c r="D102" s="349"/>
      <c r="E102" s="349"/>
      <c r="F102" s="349"/>
      <c r="G102" s="349"/>
      <c r="H102" s="349"/>
      <c r="I102" s="16"/>
    </row>
    <row r="103" spans="1:9" ht="12.75" customHeight="1">
      <c r="A103" s="22"/>
      <c r="B103" s="5"/>
      <c r="C103" s="5"/>
      <c r="D103" s="14"/>
      <c r="E103" s="16"/>
      <c r="F103" s="16"/>
      <c r="G103" s="16"/>
      <c r="H103" s="16"/>
      <c r="I103" s="16"/>
    </row>
    <row r="104" spans="1:9" ht="12.75" customHeight="1">
      <c r="A104" s="22" t="s">
        <v>89</v>
      </c>
      <c r="B104" s="4" t="s">
        <v>84</v>
      </c>
      <c r="C104" s="5"/>
      <c r="D104" s="8"/>
      <c r="E104" s="5"/>
      <c r="F104" s="5"/>
      <c r="G104" s="5"/>
      <c r="H104" s="5"/>
      <c r="I104" s="5"/>
    </row>
    <row r="105" spans="1:10" ht="12.75" customHeight="1">
      <c r="A105" s="240"/>
      <c r="B105" s="371" t="s">
        <v>261</v>
      </c>
      <c r="C105" s="371"/>
      <c r="D105" s="371"/>
      <c r="E105" s="371"/>
      <c r="F105" s="371"/>
      <c r="G105" s="371"/>
      <c r="H105" s="371"/>
      <c r="I105" s="298"/>
      <c r="J105" s="170"/>
    </row>
    <row r="106" spans="1:10" ht="12.75">
      <c r="A106" s="240"/>
      <c r="B106" s="198"/>
      <c r="C106" s="198"/>
      <c r="D106" s="198"/>
      <c r="E106" s="198"/>
      <c r="F106" s="198"/>
      <c r="G106" s="198"/>
      <c r="H106" s="198"/>
      <c r="I106" s="198"/>
      <c r="J106" s="170"/>
    </row>
    <row r="107" spans="1:10" ht="12.75">
      <c r="A107" s="243" t="s">
        <v>91</v>
      </c>
      <c r="B107" s="238" t="s">
        <v>86</v>
      </c>
      <c r="C107" s="239"/>
      <c r="D107" s="240"/>
      <c r="E107" s="239"/>
      <c r="F107" s="239"/>
      <c r="G107" s="239"/>
      <c r="H107" s="239"/>
      <c r="I107" s="239"/>
      <c r="J107" s="170"/>
    </row>
    <row r="108" spans="1:10" ht="12.75" customHeight="1">
      <c r="A108" s="240"/>
      <c r="B108" s="371" t="s">
        <v>260</v>
      </c>
      <c r="C108" s="371"/>
      <c r="D108" s="371"/>
      <c r="E108" s="371"/>
      <c r="F108" s="371"/>
      <c r="G108" s="371"/>
      <c r="H108" s="371"/>
      <c r="I108" s="298"/>
      <c r="J108" s="170"/>
    </row>
    <row r="109" spans="1:9" ht="12.75" customHeight="1">
      <c r="A109" s="8"/>
      <c r="B109" s="9"/>
      <c r="C109" s="9"/>
      <c r="D109" s="9"/>
      <c r="E109" s="9"/>
      <c r="F109" s="9"/>
      <c r="G109" s="9"/>
      <c r="H109" s="9"/>
      <c r="I109" s="9"/>
    </row>
    <row r="110" spans="1:9" ht="12.75" customHeight="1">
      <c r="A110" s="22" t="s">
        <v>10</v>
      </c>
      <c r="B110" s="4" t="s">
        <v>88</v>
      </c>
      <c r="C110" s="5"/>
      <c r="D110" s="8"/>
      <c r="E110" s="5"/>
      <c r="F110" s="5"/>
      <c r="G110" s="5"/>
      <c r="H110" s="5"/>
      <c r="I110" s="5"/>
    </row>
    <row r="111" spans="1:9" ht="12.75" customHeight="1">
      <c r="A111" s="22"/>
      <c r="B111" s="2" t="s">
        <v>179</v>
      </c>
      <c r="C111" s="5"/>
      <c r="D111" s="8"/>
      <c r="E111" s="5"/>
      <c r="F111" s="5"/>
      <c r="G111" s="5"/>
      <c r="H111" s="5"/>
      <c r="I111" s="5"/>
    </row>
    <row r="112" spans="1:9" ht="12.75">
      <c r="A112" s="22"/>
      <c r="C112" s="5"/>
      <c r="D112" s="8"/>
      <c r="E112" s="5"/>
      <c r="F112" s="5"/>
      <c r="G112" s="5"/>
      <c r="H112" s="5"/>
      <c r="I112" s="5"/>
    </row>
    <row r="113" spans="1:9" ht="12.75">
      <c r="A113" s="22" t="s">
        <v>176</v>
      </c>
      <c r="B113" s="4" t="s">
        <v>90</v>
      </c>
      <c r="C113" s="5"/>
      <c r="D113" s="8"/>
      <c r="E113" s="5"/>
      <c r="F113" s="5"/>
      <c r="G113" s="5"/>
      <c r="H113" s="5"/>
      <c r="I113" s="5"/>
    </row>
    <row r="114" spans="1:9" ht="12.75">
      <c r="A114" s="22"/>
      <c r="B114" s="8"/>
      <c r="C114" s="5"/>
      <c r="D114" s="369" t="s">
        <v>102</v>
      </c>
      <c r="E114" s="369"/>
      <c r="F114" s="31"/>
      <c r="G114" s="369" t="s">
        <v>100</v>
      </c>
      <c r="H114" s="369"/>
      <c r="I114" s="30"/>
    </row>
    <row r="115" spans="1:9" ht="12.75">
      <c r="A115" s="22"/>
      <c r="B115" s="5"/>
      <c r="C115" s="12"/>
      <c r="D115" s="1" t="s">
        <v>135</v>
      </c>
      <c r="E115" s="1" t="s">
        <v>138</v>
      </c>
      <c r="F115" s="32"/>
      <c r="G115" s="1" t="s">
        <v>135</v>
      </c>
      <c r="H115" s="1" t="s">
        <v>138</v>
      </c>
      <c r="I115" s="1"/>
    </row>
    <row r="116" spans="1:9" ht="12.75">
      <c r="A116" s="22"/>
      <c r="B116" s="5"/>
      <c r="C116" s="10"/>
      <c r="D116" s="1" t="s">
        <v>136</v>
      </c>
      <c r="E116" s="1" t="s">
        <v>139</v>
      </c>
      <c r="F116" s="32"/>
      <c r="G116" s="1" t="s">
        <v>136</v>
      </c>
      <c r="H116" s="1" t="s">
        <v>139</v>
      </c>
      <c r="I116" s="1"/>
    </row>
    <row r="117" spans="1:9" ht="12.75">
      <c r="A117" s="22"/>
      <c r="B117" s="8"/>
      <c r="C117" s="5"/>
      <c r="D117" s="1" t="s">
        <v>137</v>
      </c>
      <c r="E117" s="1" t="s">
        <v>137</v>
      </c>
      <c r="F117" s="32"/>
      <c r="G117" s="1" t="s">
        <v>140</v>
      </c>
      <c r="H117" s="1" t="s">
        <v>141</v>
      </c>
      <c r="I117" s="1"/>
    </row>
    <row r="118" spans="1:9" ht="12.75">
      <c r="A118" s="22"/>
      <c r="B118" s="5"/>
      <c r="C118" s="12"/>
      <c r="D118" s="33">
        <f>D42</f>
        <v>41090</v>
      </c>
      <c r="E118" s="33">
        <f>E42</f>
        <v>40724</v>
      </c>
      <c r="F118" s="34"/>
      <c r="G118" s="33">
        <f>G42</f>
        <v>41090</v>
      </c>
      <c r="H118" s="33">
        <f>H42</f>
        <v>40724</v>
      </c>
      <c r="I118" s="33"/>
    </row>
    <row r="119" spans="1:9" ht="12.75">
      <c r="A119" s="22"/>
      <c r="B119" s="5"/>
      <c r="C119" s="10"/>
      <c r="D119" s="13"/>
      <c r="E119" s="13"/>
      <c r="G119" s="10"/>
      <c r="H119" s="10"/>
      <c r="I119" s="10"/>
    </row>
    <row r="120" spans="1:9" ht="12.75">
      <c r="A120" s="22"/>
      <c r="B120" s="5" t="s">
        <v>291</v>
      </c>
      <c r="C120" s="12"/>
      <c r="D120" s="23">
        <f>'Consolidated IS'!D33</f>
        <v>606914</v>
      </c>
      <c r="E120" s="23">
        <f>'Consolidated IS'!E33</f>
        <v>-1659605</v>
      </c>
      <c r="F120" s="16"/>
      <c r="G120" s="23">
        <f>'Consolidated IS'!G33</f>
        <v>920891</v>
      </c>
      <c r="H120" s="23">
        <f>'Consolidated IS'!H33</f>
        <v>-2530421</v>
      </c>
      <c r="I120" s="23"/>
    </row>
    <row r="121" spans="1:9" ht="12.75">
      <c r="A121" s="22"/>
      <c r="B121" s="5"/>
      <c r="C121" s="10"/>
      <c r="D121" s="13"/>
      <c r="E121" s="13"/>
      <c r="G121" s="10"/>
      <c r="H121" s="10"/>
      <c r="I121" s="10"/>
    </row>
    <row r="122" spans="1:9" ht="12.75">
      <c r="A122" s="22"/>
      <c r="B122" s="15" t="s">
        <v>183</v>
      </c>
      <c r="C122" s="10"/>
      <c r="D122" s="13"/>
      <c r="E122" s="13"/>
      <c r="G122" s="10"/>
      <c r="H122" s="10"/>
      <c r="I122" s="10"/>
    </row>
    <row r="123" spans="1:9" ht="12.75">
      <c r="A123" s="22"/>
      <c r="B123" s="2" t="s">
        <v>184</v>
      </c>
      <c r="C123" s="5"/>
      <c r="D123" s="14">
        <f>Summary!C34</f>
        <v>230562907</v>
      </c>
      <c r="E123" s="14">
        <f>Summary!D34</f>
        <v>230562907</v>
      </c>
      <c r="G123" s="14">
        <f>Summary!F34</f>
        <v>230562907</v>
      </c>
      <c r="H123" s="14">
        <f>Summary!G34</f>
        <v>230562907</v>
      </c>
      <c r="I123" s="14"/>
    </row>
    <row r="124" spans="1:9" ht="12.75">
      <c r="A124" s="22"/>
      <c r="B124" s="5"/>
      <c r="C124" s="5"/>
      <c r="D124" s="14"/>
      <c r="E124" s="8"/>
      <c r="G124" s="14"/>
      <c r="H124" s="5"/>
      <c r="I124" s="5"/>
    </row>
    <row r="125" spans="1:9" ht="12.75">
      <c r="A125" s="22"/>
      <c r="B125" s="35" t="s">
        <v>290</v>
      </c>
      <c r="C125" s="35"/>
      <c r="D125" s="35"/>
      <c r="E125" s="8"/>
      <c r="G125" s="5"/>
      <c r="H125" s="5"/>
      <c r="I125" s="5"/>
    </row>
    <row r="126" spans="1:9" ht="12.75">
      <c r="A126" s="22"/>
      <c r="C126" s="36" t="s">
        <v>113</v>
      </c>
      <c r="D126" s="37">
        <f>Summary!C36</f>
        <v>0.26</v>
      </c>
      <c r="E126" s="37">
        <f>Summary!D36</f>
        <v>-0.72</v>
      </c>
      <c r="G126" s="37">
        <f>Summary!F36</f>
        <v>0.4</v>
      </c>
      <c r="H126" s="37">
        <f>Summary!G36</f>
        <v>-1.1</v>
      </c>
      <c r="I126" s="37"/>
    </row>
    <row r="127" spans="1:9" ht="13.5" thickBot="1">
      <c r="A127" s="22"/>
      <c r="C127" s="36" t="s">
        <v>129</v>
      </c>
      <c r="D127" s="39" t="s">
        <v>30</v>
      </c>
      <c r="E127" s="39" t="s">
        <v>30</v>
      </c>
      <c r="G127" s="39" t="s">
        <v>30</v>
      </c>
      <c r="H127" s="39" t="s">
        <v>30</v>
      </c>
      <c r="I127" s="38"/>
    </row>
    <row r="128" spans="1:9" ht="12.75">
      <c r="A128" s="22"/>
      <c r="B128" s="40"/>
      <c r="C128" s="5"/>
      <c r="D128" s="19"/>
      <c r="E128" s="18"/>
      <c r="G128" s="17"/>
      <c r="H128" s="17"/>
      <c r="I128" s="20"/>
    </row>
    <row r="129" spans="1:9" ht="12.75">
      <c r="A129" s="22" t="s">
        <v>241</v>
      </c>
      <c r="B129" s="4" t="s">
        <v>15</v>
      </c>
      <c r="C129" s="5"/>
      <c r="D129" s="5"/>
      <c r="E129" s="5"/>
      <c r="F129" s="5"/>
      <c r="G129" s="5"/>
      <c r="H129" s="5"/>
      <c r="I129" s="5"/>
    </row>
    <row r="130" spans="1:9" ht="12.75" customHeight="1">
      <c r="A130" s="8"/>
      <c r="B130" s="343" t="s">
        <v>272</v>
      </c>
      <c r="C130" s="343"/>
      <c r="D130" s="343"/>
      <c r="E130" s="343"/>
      <c r="F130" s="343"/>
      <c r="G130" s="343"/>
      <c r="H130" s="343"/>
      <c r="I130" s="41"/>
    </row>
    <row r="131" spans="1:9" ht="12.75">
      <c r="A131" s="8"/>
      <c r="B131" s="343"/>
      <c r="C131" s="343"/>
      <c r="D131" s="343"/>
      <c r="E131" s="343"/>
      <c r="F131" s="343"/>
      <c r="G131" s="343"/>
      <c r="H131" s="343"/>
      <c r="I131" s="41"/>
    </row>
    <row r="132" spans="1:9" ht="12.75">
      <c r="A132" s="8"/>
      <c r="B132" s="5"/>
      <c r="C132" s="5"/>
      <c r="D132" s="5"/>
      <c r="E132" s="5"/>
      <c r="F132" s="5"/>
      <c r="G132" s="5"/>
      <c r="H132" s="5"/>
      <c r="I132" s="5"/>
    </row>
    <row r="133" spans="1:9" ht="12.75">
      <c r="A133" s="22" t="s">
        <v>269</v>
      </c>
      <c r="B133" s="4" t="s">
        <v>11</v>
      </c>
      <c r="C133" s="5"/>
      <c r="D133" s="158"/>
      <c r="E133" s="5"/>
      <c r="F133" s="5"/>
      <c r="G133" s="5"/>
      <c r="H133" s="5"/>
      <c r="I133" s="5"/>
    </row>
    <row r="134" spans="2:9" ht="12.75" customHeight="1">
      <c r="B134" s="368" t="s">
        <v>303</v>
      </c>
      <c r="C134" s="368"/>
      <c r="D134" s="368"/>
      <c r="E134" s="368"/>
      <c r="F134" s="368"/>
      <c r="G134" s="368"/>
      <c r="H134" s="368"/>
      <c r="I134" s="170"/>
    </row>
  </sheetData>
  <sheetProtection/>
  <mergeCells count="27">
    <mergeCell ref="B134:H134"/>
    <mergeCell ref="B101:H102"/>
    <mergeCell ref="D114:E114"/>
    <mergeCell ref="G114:H114"/>
    <mergeCell ref="D85:E85"/>
    <mergeCell ref="B58:I58"/>
    <mergeCell ref="B61:H61"/>
    <mergeCell ref="B105:H105"/>
    <mergeCell ref="B108:H108"/>
    <mergeCell ref="B130:H131"/>
    <mergeCell ref="B28:H28"/>
    <mergeCell ref="B29:H31"/>
    <mergeCell ref="B25:H27"/>
    <mergeCell ref="G85:H85"/>
    <mergeCell ref="G38:H38"/>
    <mergeCell ref="B47:H52"/>
    <mergeCell ref="D38:E38"/>
    <mergeCell ref="B34:H35"/>
    <mergeCell ref="B19:H22"/>
    <mergeCell ref="A1:H1"/>
    <mergeCell ref="A3:H3"/>
    <mergeCell ref="A4:H4"/>
    <mergeCell ref="A5:H5"/>
    <mergeCell ref="A2:H2"/>
    <mergeCell ref="B7:H8"/>
    <mergeCell ref="A6:H6"/>
    <mergeCell ref="B11:H16"/>
  </mergeCells>
  <printOptions horizontalCentered="1"/>
  <pageMargins left="0.5" right="0.25" top="0.4" bottom="0.25" header="0.25" footer="0.17"/>
  <pageSetup horizontalDpi="300" verticalDpi="300" orientation="portrait" paperSize="9" scale="71" r:id="rId1"/>
  <rowBreaks count="1" manualBreakCount="1">
    <brk id="6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Celina</cp:lastModifiedBy>
  <cp:lastPrinted>2012-07-25T02:22:41Z</cp:lastPrinted>
  <dcterms:created xsi:type="dcterms:W3CDTF">2005-02-17T14:42:07Z</dcterms:created>
  <dcterms:modified xsi:type="dcterms:W3CDTF">2012-08-15T02:25:38Z</dcterms:modified>
  <cp:category/>
  <cp:version/>
  <cp:contentType/>
  <cp:contentStatus/>
</cp:coreProperties>
</file>